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130" firstSheet="3" activeTab="5"/>
  </bookViews>
  <sheets>
    <sheet name="MART 2012 KARZARAR" sheetId="1" r:id="rId1"/>
    <sheet name="MART 2012 ÖZTBİLANÇO" sheetId="2" r:id="rId2"/>
    <sheet name="2012 MART RASYO" sheetId="3" r:id="rId3"/>
    <sheet name="2012 MART AYI TEMETTÜHASILAT" sheetId="4" r:id="rId4"/>
    <sheet name="2012 MART AYI SERMAYE " sheetId="5" r:id="rId5"/>
    <sheet name="2012MART BORÇALACAK" sheetId="6" r:id="rId6"/>
  </sheets>
  <externalReferences>
    <externalReference r:id="rId9"/>
    <externalReference r:id="rId10"/>
  </externalReferences>
  <definedNames>
    <definedName name="_xlnm.Print_Area" localSheetId="4">'2012 MART AYI SERMAYE '!$A$1:$E$34</definedName>
    <definedName name="_xlnm.Print_Area" localSheetId="3">'2012 MART AYI TEMETTÜHASILAT'!$A$1:$G$9</definedName>
    <definedName name="_xlnm.Print_Area" localSheetId="2">'2012 MART RASYO'!$A$1:$F$57</definedName>
    <definedName name="_xlnm.Print_Area" localSheetId="5">'2012MART BORÇALACAK'!$D$1:$E$51</definedName>
    <definedName name="_xlnm.Print_Area" localSheetId="0">'MART 2012 KARZARAR'!$A$2:$C$70</definedName>
    <definedName name="_xlnm.Print_Area" localSheetId="1">'MART 2012 ÖZTBİLANÇO'!$A$2:$R$78</definedName>
  </definedNames>
  <calcPr fullCalcOnLoad="1"/>
</workbook>
</file>

<file path=xl/sharedStrings.xml><?xml version="1.0" encoding="utf-8"?>
<sst xmlns="http://schemas.openxmlformats.org/spreadsheetml/2006/main" count="644" uniqueCount="366">
  <si>
    <t>SERMAYE DEĞİŞİM TABLOSU</t>
  </si>
  <si>
    <t>(A)</t>
  </si>
  <si>
    <t>(B)</t>
  </si>
  <si>
    <t>(C)</t>
  </si>
  <si>
    <t>Durumu</t>
  </si>
  <si>
    <t xml:space="preserve">Değişim </t>
  </si>
  <si>
    <t>I.</t>
  </si>
  <si>
    <t>Nonimal Sermaye</t>
  </si>
  <si>
    <t>I.I.</t>
  </si>
  <si>
    <t>Hazinenin Taahhüdü</t>
  </si>
  <si>
    <t>I.I.I.</t>
  </si>
  <si>
    <t>Hazinenin Taahhüdünden Ödenen</t>
  </si>
  <si>
    <t>I.I.I.I.</t>
  </si>
  <si>
    <t>Nakdi</t>
  </si>
  <si>
    <t>I.I.I.2.</t>
  </si>
  <si>
    <t>Ayni</t>
  </si>
  <si>
    <t>I.I.I.3.</t>
  </si>
  <si>
    <t>Kâr mahsubu</t>
  </si>
  <si>
    <t>(x)I.I.I.4.</t>
  </si>
  <si>
    <t xml:space="preserve">Yen.Değ.Artışından mahsup edilen miktar( Kar yedeklerinden) </t>
  </si>
  <si>
    <t>I.I.I.5.</t>
  </si>
  <si>
    <t>Hazine'ce Mahsup Edilen Miktar</t>
  </si>
  <si>
    <t>1.1.</t>
  </si>
  <si>
    <t>I.I.I.6.</t>
  </si>
  <si>
    <t>Diğer</t>
  </si>
  <si>
    <t>I.I.2.</t>
  </si>
  <si>
    <t>Hazinenin Taahhüdünden Kalan</t>
  </si>
  <si>
    <t>I.2.</t>
  </si>
  <si>
    <t>Diğer Ortakların Taahhüdü</t>
  </si>
  <si>
    <t>I.2.I.</t>
  </si>
  <si>
    <t>Diğer Ortakların Taahhüdünden Ödenen</t>
  </si>
  <si>
    <t>I.2.2.</t>
  </si>
  <si>
    <t>Diğer Ortakların Taahhüdünden Kalan</t>
  </si>
  <si>
    <t xml:space="preserve">               -</t>
  </si>
  <si>
    <t>2.</t>
  </si>
  <si>
    <t>Ödenmiş Sermaye</t>
  </si>
  <si>
    <t>3.</t>
  </si>
  <si>
    <t>Ödenmemiş Sermaye</t>
  </si>
  <si>
    <t>AKTİF(VARLIKLAR)</t>
  </si>
  <si>
    <t xml:space="preserve"> </t>
  </si>
  <si>
    <t xml:space="preserve">                                      PASİF(KAYNAKLAR)</t>
  </si>
  <si>
    <t xml:space="preserve">1 - DÖNEN VARLIKLAR </t>
  </si>
  <si>
    <t>1 - KISA VADELİ YABANCI KAYNAKLAR</t>
  </si>
  <si>
    <t>A- Hazır Değerler</t>
  </si>
  <si>
    <t>A- Mali Borçlar</t>
  </si>
  <si>
    <t>B- Menkul Kıymetler</t>
  </si>
  <si>
    <t>B- Ticari Borçlar</t>
  </si>
  <si>
    <t>1- Menkul Kıymetler</t>
  </si>
  <si>
    <t>1- Ticari Borçlar</t>
  </si>
  <si>
    <t xml:space="preserve">2- Menkul Kıymet Değer </t>
  </si>
  <si>
    <t>2- Borç Senetleri Reeskontu(-)</t>
  </si>
  <si>
    <t>(       -       )</t>
  </si>
  <si>
    <t>Düşüklüğü Karşılığı(-)</t>
  </si>
  <si>
    <t>C- Diğer Borçlar</t>
  </si>
  <si>
    <t>C- Ticari Alacaklar</t>
  </si>
  <si>
    <t>1- Diğer Borçlar</t>
  </si>
  <si>
    <t>1- Ticari alacaklar</t>
  </si>
  <si>
    <t>2- Diğer Borç Senetleri Reeskontu(-)</t>
  </si>
  <si>
    <t>2- Alacak Senetleri Reeskontu(-)</t>
  </si>
  <si>
    <t>D- Alınan Avanslar</t>
  </si>
  <si>
    <t>3- Şüpheli Ticari Alacaklar Karş(-)</t>
  </si>
  <si>
    <t>E- Yıllara Yaygın İnşaat ve Onarım</t>
  </si>
  <si>
    <t>D- Diğer Alacaklar</t>
  </si>
  <si>
    <t xml:space="preserve">     Hakedişleri</t>
  </si>
  <si>
    <t>1- Diğer Alacaklar</t>
  </si>
  <si>
    <t>1- Yıllara Yaygın İnşaat ve Onarım</t>
  </si>
  <si>
    <t>2- Diğer Alacak Sen.Reeskontu(-)</t>
  </si>
  <si>
    <t xml:space="preserve"> Hakediş Bedelleri</t>
  </si>
  <si>
    <t>3- Şüpheli Diğer Alacaklar Karş.(-)</t>
  </si>
  <si>
    <t>F- Ödenecek Vergi ve Diğer Yüküml.</t>
  </si>
  <si>
    <t>E- Stoklar</t>
  </si>
  <si>
    <t>G- Borç ve Gider Karşılıkları</t>
  </si>
  <si>
    <t>1- Stoklar</t>
  </si>
  <si>
    <t xml:space="preserve">1- Dönem Karı Vergi ve Diğer </t>
  </si>
  <si>
    <t>2- Stok Değer Düşüklüğü Karşılığı(-)</t>
  </si>
  <si>
    <t>Yükümlülük Karşılıkları</t>
  </si>
  <si>
    <t xml:space="preserve"> 3- Verilen Sipariş Avansları</t>
  </si>
  <si>
    <t>2- Dönem Kârının Peşin Ödenen Vergi</t>
  </si>
  <si>
    <t xml:space="preserve">F- Yıllara Yaygın İnşaat ve Onarım </t>
  </si>
  <si>
    <t>ve Diğer Yükümlülükleri (-)</t>
  </si>
  <si>
    <t xml:space="preserve">  Maliyetleri</t>
  </si>
  <si>
    <t>3- Kıdem Tazminatı Karşılığı</t>
  </si>
  <si>
    <t>4- Maliyet Giderleri Karşılığı</t>
  </si>
  <si>
    <t xml:space="preserve">   </t>
  </si>
  <si>
    <t>Maliyetleri</t>
  </si>
  <si>
    <t>5- Diğer Borç ve Gider Karşılıkları</t>
  </si>
  <si>
    <t>2- Taşeronlara Verilen Avanslar</t>
  </si>
  <si>
    <t>H- Gelecek Aylara Ait Gelirler ve Gider</t>
  </si>
  <si>
    <t>G- Gelecek Aylara  Ait Giderler ve Gelir</t>
  </si>
  <si>
    <t xml:space="preserve"> Tahakkukları</t>
  </si>
  <si>
    <t>Tahakkukları</t>
  </si>
  <si>
    <t>I- Diğer Kısa Vadeli Yabancı Kaynaklar</t>
  </si>
  <si>
    <t>H- Diğer Dönen Varlıklar</t>
  </si>
  <si>
    <t>DÖNEN VARLIKLAR TOPLAMI</t>
  </si>
  <si>
    <t>KISA VADELİ YABANC KAYN.TOPLAMI</t>
  </si>
  <si>
    <t>II- DURAN VARLIKLAR</t>
  </si>
  <si>
    <t>II-UZUN VADELİ YABANCI KAYNAKLAR</t>
  </si>
  <si>
    <t>A- Ticari Alacaklar</t>
  </si>
  <si>
    <t xml:space="preserve">  </t>
  </si>
  <si>
    <t xml:space="preserve">1- Ticari Alacaklar </t>
  </si>
  <si>
    <t>3- Şüpheli Ticari Alacaklar Karş.(-)</t>
  </si>
  <si>
    <t>B- Diğer Alacaklar</t>
  </si>
  <si>
    <t>C- Mali Duran Varlıklar</t>
  </si>
  <si>
    <t>E- Borç ve Gider Karşılıkları</t>
  </si>
  <si>
    <t>1- Bağlı Menkul Kıymetler</t>
  </si>
  <si>
    <t>1- Kıdem Tazminatı Karşılığı</t>
  </si>
  <si>
    <t>2- Bağlı Menkul Kıymetler Değer</t>
  </si>
  <si>
    <t>2- Diğer Borç ve Gider Karşılıkları</t>
  </si>
  <si>
    <t xml:space="preserve"> Düşüklüğü Karşılığı(-)</t>
  </si>
  <si>
    <t>F- Gelecek Yıllara Ait Gelirler ve Gider</t>
  </si>
  <si>
    <t>3- İştirakler</t>
  </si>
  <si>
    <t>4- İştiraklere Sermaye Taahhütleri</t>
  </si>
  <si>
    <t>G- Diğer Uzun Vadeli Yabancı Kaynaklar</t>
  </si>
  <si>
    <t xml:space="preserve">5- İştirakler Sermaye Payları </t>
  </si>
  <si>
    <t>UZUN VADELİ YABN. KAYN. TOPLAMI</t>
  </si>
  <si>
    <t xml:space="preserve"> Değer Düşüklüğü Karşılığı (-)</t>
  </si>
  <si>
    <t>KAYNAKLAR TOPLAMI</t>
  </si>
  <si>
    <t>6- Bağlı Ortaklıklar</t>
  </si>
  <si>
    <t>III- ÖZ KAYNAKLAR</t>
  </si>
  <si>
    <t>7- Bağlı Ortaklıklar Sermaye</t>
  </si>
  <si>
    <t>A- Ödenmiş Sermaye</t>
  </si>
  <si>
    <t xml:space="preserve"> Taahhütleri(-)</t>
  </si>
  <si>
    <t>1- Sermaye</t>
  </si>
  <si>
    <t>8- Bağlı Ortaklıklar Sermaye</t>
  </si>
  <si>
    <t>2- Ödenmemiş Sermaye(-)</t>
  </si>
  <si>
    <t xml:space="preserve">       </t>
  </si>
  <si>
    <t xml:space="preserve"> Payları Değer Düşüklüğü</t>
  </si>
  <si>
    <t>3- Sermaye Düz.Olumlu Farkları</t>
  </si>
  <si>
    <t xml:space="preserve"> Karşılığı(-)</t>
  </si>
  <si>
    <t>4- Sermaye Düz.Olumsuz Farkları</t>
  </si>
  <si>
    <t>9- Diğer Mali Duran Varlıklar</t>
  </si>
  <si>
    <t>B- Sermaye Yedekleri</t>
  </si>
  <si>
    <t>10-Diğer Mali Duran Varlıklar</t>
  </si>
  <si>
    <t>1- Hisse Senedi İhraç Primleri</t>
  </si>
  <si>
    <t xml:space="preserve">  Karşılığı(-)</t>
  </si>
  <si>
    <t>2- Hisse Senedi İptal Karları</t>
  </si>
  <si>
    <t>D- Maddi Duran Varlıklar</t>
  </si>
  <si>
    <t xml:space="preserve">3- M.D.V. Yeniden Değerleme Artışları </t>
  </si>
  <si>
    <t>1- Maddi Duran Varlıklar</t>
  </si>
  <si>
    <t>4- İştirakler Yeniden Değ. Artışları</t>
  </si>
  <si>
    <t>2- Birikmiş Amortismanlar(-)</t>
  </si>
  <si>
    <t>5- Maliyet Artış Fonu</t>
  </si>
  <si>
    <t>3- Yapılmakta Olan Yatırımlar</t>
  </si>
  <si>
    <t>6- Diğer Sermaye Yedekleri</t>
  </si>
  <si>
    <t>4- Verilen  Avanslar</t>
  </si>
  <si>
    <t>C- Kar Yedekleri</t>
  </si>
  <si>
    <t>E- Maddi Olmayan Duran Varlıklar</t>
  </si>
  <si>
    <t>1- Yasal Yedekler</t>
  </si>
  <si>
    <t>1- Maddi Olmayan Duran</t>
  </si>
  <si>
    <t>2- Statü Yedekleri</t>
  </si>
  <si>
    <t>Varlıklar</t>
  </si>
  <si>
    <t>3- Olağanüstü Yedekler</t>
  </si>
  <si>
    <t>2- Birikmiş Amortismanlar</t>
  </si>
  <si>
    <t>4- Diğer Kar Yedekleri</t>
  </si>
  <si>
    <t>3- Verilen Avanslar</t>
  </si>
  <si>
    <t>-</t>
  </si>
  <si>
    <t>5- Özel Fonlar</t>
  </si>
  <si>
    <t>F- Özel Tükenmeye Tabi Varlıklar</t>
  </si>
  <si>
    <t>D- Geçmiş Yıllar Karları</t>
  </si>
  <si>
    <t xml:space="preserve">1- Özel Tükenmeye Tabi </t>
  </si>
  <si>
    <t>E- Geçmiş Yıllar Zararları(-)</t>
  </si>
  <si>
    <t>F- Dönem Net Karı(Zararı)</t>
  </si>
  <si>
    <t>2- Birikmiş Tükenme Payları(-)</t>
  </si>
  <si>
    <t>ÖZ KAYNAKLAR TOPLAMI</t>
  </si>
  <si>
    <t xml:space="preserve">G- Gelecek Yıllara Ait Giderler ve </t>
  </si>
  <si>
    <t>Gelir Tahakukları</t>
  </si>
  <si>
    <t>H- Diğer Duran Varlıklar</t>
  </si>
  <si>
    <t>DURAN VARLIKLAR TOPLAMI</t>
  </si>
  <si>
    <t>AKTİF (VARLIKLAR) TOPLAMI</t>
  </si>
  <si>
    <t>PASİF (KAYNAKLAR) TOPLAMI</t>
  </si>
  <si>
    <t xml:space="preserve"> RASYOLARLA MALİ DURUM</t>
  </si>
  <si>
    <t>1) LİKİTİDE ORANLARI:</t>
  </si>
  <si>
    <t>a) Cari oran (3. derecede likitide oranı):</t>
  </si>
  <si>
    <t xml:space="preserve">    Dönen Varlıklar</t>
  </si>
  <si>
    <t>________________</t>
  </si>
  <si>
    <t>______________</t>
  </si>
  <si>
    <t xml:space="preserve">   K.V.Yabancı Kayn.</t>
  </si>
  <si>
    <t>b) Asit-Test Oranı(2. derecede likitide oranı):</t>
  </si>
  <si>
    <t>Hazır Değerler+süratle paraya çevri.değ.</t>
  </si>
  <si>
    <t>_______________________________</t>
  </si>
  <si>
    <t>_____________</t>
  </si>
  <si>
    <t xml:space="preserve">      Kısa Vadeli Yabancı Kaynaklar</t>
  </si>
  <si>
    <t>c) Disponibilite Oranı (1. derecede likitide oranı):</t>
  </si>
  <si>
    <t xml:space="preserve">    Hazır Değerler</t>
  </si>
  <si>
    <t>2- MALİ ORANLAR:</t>
  </si>
  <si>
    <t>a) Finansal Kaldıraç Oranı:</t>
  </si>
  <si>
    <t>Yabancı Kaynaklar Toplamı</t>
  </si>
  <si>
    <t>_______________________</t>
  </si>
  <si>
    <t xml:space="preserve">    Aktif (Pasif) Toplamı</t>
  </si>
  <si>
    <t>b) Özkaynakların, Aktif Toplamına Oranı:</t>
  </si>
  <si>
    <t xml:space="preserve">     Özkaynaklar</t>
  </si>
  <si>
    <t xml:space="preserve">    Aktif Toplamı</t>
  </si>
  <si>
    <t>c) Finansman Oranı:</t>
  </si>
  <si>
    <t xml:space="preserve">       Özkaynaklar</t>
  </si>
  <si>
    <t xml:space="preserve">  Yab.Kayn.Toplamı</t>
  </si>
  <si>
    <t>d) İç Kaynaklar Oranı (Otofinansman):</t>
  </si>
  <si>
    <t>(Sermaye Yedekleri+Kâr Yedekleri)-(Birikmiş Zararlar)</t>
  </si>
  <si>
    <t>3- KÂR ORANLARI</t>
  </si>
  <si>
    <t>a) Brüt Satış Kârı/Net Satışlar Oranı:</t>
  </si>
  <si>
    <t xml:space="preserve">    Brüt Satış Kârı</t>
  </si>
  <si>
    <t xml:space="preserve">      Net Satışlar</t>
  </si>
  <si>
    <t>b) Mali Rantabilite Oranı:</t>
  </si>
  <si>
    <t xml:space="preserve">    Net Dönem Kârı</t>
  </si>
  <si>
    <t>Özkaynaklar Toplamı</t>
  </si>
  <si>
    <t>c) Varlıkların Kârlılığı Oranı:</t>
  </si>
  <si>
    <t xml:space="preserve">     Net Dönem Kârı</t>
  </si>
  <si>
    <t xml:space="preserve">     Toplam Varlıklar</t>
  </si>
  <si>
    <t>233 SAYILI KANUN HÜKMÜNDE KARARNAMENİN 37. MADDESİ GEREĞİ T.C. BAŞBAKANLIK HAZİNE MÜSTEŞARLIĞINA ÖDENEN NET TEMETTÜ TUTARI</t>
  </si>
  <si>
    <t>KIYI EMNİYETİ GENEL MÜDÜRLÜĞÜ</t>
  </si>
  <si>
    <t>BORÇ TÜRLERİ</t>
  </si>
  <si>
    <t xml:space="preserve">   I. HAZİNE</t>
  </si>
  <si>
    <t xml:space="preserve">      a. Temettü</t>
  </si>
  <si>
    <t xml:space="preserve">      b. Diğer</t>
  </si>
  <si>
    <t xml:space="preserve">  II. YURT DIŞI KREDİ BORÇLARI</t>
  </si>
  <si>
    <t xml:space="preserve">      a. Hazine Devirli</t>
  </si>
  <si>
    <t xml:space="preserve">         aa. Anapara</t>
  </si>
  <si>
    <t xml:space="preserve">         ab. Faiz</t>
  </si>
  <si>
    <t xml:space="preserve">      b. Hazine Garantili</t>
  </si>
  <si>
    <t xml:space="preserve">         ba. Anapara</t>
  </si>
  <si>
    <t xml:space="preserve">         bb. Faiz</t>
  </si>
  <si>
    <t xml:space="preserve">      c. Diğer</t>
  </si>
  <si>
    <t xml:space="preserve">         ca. Anapara</t>
  </si>
  <si>
    <t xml:space="preserve">         cb. Faiz</t>
  </si>
  <si>
    <t xml:space="preserve"> III. VERGİ BORÇLARI </t>
  </si>
  <si>
    <t xml:space="preserve">        a. Anapara</t>
  </si>
  <si>
    <t xml:space="preserve">        b. Faiz</t>
  </si>
  <si>
    <t xml:space="preserve">        c. Gecikme Zammı vb.</t>
  </si>
  <si>
    <t xml:space="preserve">  IV. KİT'LERE BORÇLAR </t>
  </si>
  <si>
    <t xml:space="preserve">      c. </t>
  </si>
  <si>
    <t xml:space="preserve">      d. </t>
  </si>
  <si>
    <t xml:space="preserve">      e. </t>
  </si>
  <si>
    <t xml:space="preserve">   V. ÖZELLEŞTİRME KAP. KİT'LERE</t>
  </si>
  <si>
    <t xml:space="preserve">      a. TDİ.A.Ş.</t>
  </si>
  <si>
    <t xml:space="preserve">  VI. RESMİ DAİRELERE BORÇLAR </t>
  </si>
  <si>
    <t xml:space="preserve">      a. Fon idarelerine borçlar</t>
  </si>
  <si>
    <t xml:space="preserve">         aa. DFİF </t>
  </si>
  <si>
    <t xml:space="preserve">         ab.</t>
  </si>
  <si>
    <t xml:space="preserve">         ac.  </t>
  </si>
  <si>
    <t xml:space="preserve">      b. Belediyeler</t>
  </si>
  <si>
    <t xml:space="preserve">      c. Sosyal Güvenlik Kurumları</t>
  </si>
  <si>
    <t xml:space="preserve">         ca. Sosyal Sigortalar Kurumu</t>
  </si>
  <si>
    <t xml:space="preserve">         cb. TC Emekli Sandığı</t>
  </si>
  <si>
    <t xml:space="preserve">         cc. Diğer Sos. Güv. Kuruluşları</t>
  </si>
  <si>
    <t xml:space="preserve">      d. Diğer Resmi Daireler</t>
  </si>
  <si>
    <t xml:space="preserve"> VII. BANKALARA BORÇLAR </t>
  </si>
  <si>
    <t xml:space="preserve">      a. TC Merkez Bankası</t>
  </si>
  <si>
    <t xml:space="preserve">      b. Eximbank</t>
  </si>
  <si>
    <t xml:space="preserve">      c. Ticari Bankalar</t>
  </si>
  <si>
    <t xml:space="preserve">         ca. Kamu Sermayeli Bankalar</t>
  </si>
  <si>
    <t xml:space="preserve">         cb. Özel Bankalar  </t>
  </si>
  <si>
    <t>VIII. GERÇEK VE TÜZEL KİŞİLER</t>
  </si>
  <si>
    <t xml:space="preserve">      a. Üreticiler (Çiftçiler)</t>
  </si>
  <si>
    <t xml:space="preserve">      b. Personel</t>
  </si>
  <si>
    <t xml:space="preserve">  IX. DİĞER</t>
  </si>
  <si>
    <t>T O P L A M    B O R Ç L A R</t>
  </si>
  <si>
    <t>ALACAK TÜRLERİ</t>
  </si>
  <si>
    <t xml:space="preserve">      a. Görev zararı</t>
  </si>
  <si>
    <t xml:space="preserve">      b. Temettü</t>
  </si>
  <si>
    <t xml:space="preserve">  II. YURT DIŞI ALACAKLAR</t>
  </si>
  <si>
    <t xml:space="preserve"> III. VERGİ ALACAKLARI</t>
  </si>
  <si>
    <t xml:space="preserve">  IV. KİT'LERDEN ALACAKLAR</t>
  </si>
  <si>
    <t xml:space="preserve">      b. </t>
  </si>
  <si>
    <t xml:space="preserve">   V. ÖZELLEŞTİRME KAP. KİT'LERDEN</t>
  </si>
  <si>
    <t xml:space="preserve">  VI. RESMİ DAİRELERDEN ALACAKLAR </t>
  </si>
  <si>
    <t xml:space="preserve">      a. Fon idarelerinden alacaklar</t>
  </si>
  <si>
    <t xml:space="preserve">         ab. GDF</t>
  </si>
  <si>
    <t xml:space="preserve"> VII. BANKALARDAN ALACAKLAR </t>
  </si>
  <si>
    <t>T O P L A M    A L A C A K L A R</t>
  </si>
  <si>
    <t>DİĞER</t>
  </si>
  <si>
    <t>GELİR VE GİDERLER</t>
  </si>
  <si>
    <t>1- GAYRİSAFİ SATIŞ HASILATI (*)</t>
  </si>
  <si>
    <t>MAL VE HİZMET SATIŞ HASILATI (KDV Hariç)</t>
  </si>
  <si>
    <t>YURTİÇİ SATIŞLAR</t>
  </si>
  <si>
    <t xml:space="preserve">DİĞER GELİRLER  </t>
  </si>
  <si>
    <t>GÖREV ZARARLARI</t>
  </si>
  <si>
    <t>DİĞER SÜBVANSİYONLAR</t>
  </si>
  <si>
    <t xml:space="preserve">DİĞER </t>
  </si>
  <si>
    <t>VERGİ İADELERİ</t>
  </si>
  <si>
    <t>2- HASILATTAN İNDİRİMLER</t>
  </si>
  <si>
    <t>SATIŞ VERGİLERİ</t>
  </si>
  <si>
    <t>SATIŞTAN İADELER</t>
  </si>
  <si>
    <t>SATIŞ  İSKONTOLARI</t>
  </si>
  <si>
    <t>DİĞER İNDİRİMLER</t>
  </si>
  <si>
    <t>3- SAFİ SATIŞ HASILATI (1- 2)</t>
  </si>
  <si>
    <t>4- MAL VE HİZMET SATIŞLARI MALİYETİ</t>
  </si>
  <si>
    <t>SATILAN MAMULLERİN MALİYETİ</t>
  </si>
  <si>
    <t>SATILAN TİCARİ MALLAR MALİYETİ</t>
  </si>
  <si>
    <t>SATILAN HİZMET MALİYETİ</t>
  </si>
  <si>
    <t>DİĞER SATIŞLARIN MALİYETİ</t>
  </si>
  <si>
    <t>5- GAYRİ SAFİ SATIŞ KARI VEYA ZARARI (3-4)</t>
  </si>
  <si>
    <t>6- DÖNEM GİDERLERİ</t>
  </si>
  <si>
    <t>ARAŞTIRMA VE GELİŞTİRME GİDERLERİ</t>
  </si>
  <si>
    <t>PAZARLAMA, SATIŞ VE DAĞITIM GİDERLERİ</t>
  </si>
  <si>
    <t>GENEL İDARE GİDERLERİ</t>
  </si>
  <si>
    <t>7- İŞLETME FAAL. KAR VEYA ZARARI (5-6)</t>
  </si>
  <si>
    <t>8- DİĞER FAAL. OLAĞAN GELİR VE KARLAR</t>
  </si>
  <si>
    <t>İŞTİRAKLERDEN ALINAN KAR PAYLARI</t>
  </si>
  <si>
    <t>BAĞLI ORTAKLIK. ALINAN KAR PAYLARI</t>
  </si>
  <si>
    <t>FAİZ GELİRLERİ</t>
  </si>
  <si>
    <t>KOMİSYON GELİRLERİ</t>
  </si>
  <si>
    <t>KONUSU KALMAYAN KARŞILIKLAR</t>
  </si>
  <si>
    <t>MENKUL KIYMET SATIŞ GELİRLERİ</t>
  </si>
  <si>
    <t>KAMBİYO KARLARI</t>
  </si>
  <si>
    <t>REESKONT FAİZ GELİRLERİ</t>
  </si>
  <si>
    <t>ENFLASYON DÜZELTMESİ KARLARI</t>
  </si>
  <si>
    <t>DİĞER OLAĞAN GELİR VE KARLAR</t>
  </si>
  <si>
    <t>9- DİĞER FAAL. OLAĞAN GİDERLER VE ZAR.</t>
  </si>
  <si>
    <t>KOMİSYON GİDERLERİ</t>
  </si>
  <si>
    <t>KARŞILIK GİDERLERİ</t>
  </si>
  <si>
    <t>MENKUL KIYMET SATIŞ ZARARLARI</t>
  </si>
  <si>
    <t>KAMBİYO ZARARLARI</t>
  </si>
  <si>
    <t>REESKONT FAİZ GİDERLERİ</t>
  </si>
  <si>
    <t>ENFLASYON DÜZELTMESİ ZARARLARI</t>
  </si>
  <si>
    <t>DİĞER OLAĞAN GİDER VE ZARARLAR</t>
  </si>
  <si>
    <t>10- FİNANSMAN GİDERLERİ</t>
  </si>
  <si>
    <t>KISA VADELİ BORÇLANMA GİDERLERİ</t>
  </si>
  <si>
    <t>FAİZ GİDERLERİ</t>
  </si>
  <si>
    <t>KUR FARKLARI</t>
  </si>
  <si>
    <t>UZUN VADELİ BORÇLANMA GİDERLERİ</t>
  </si>
  <si>
    <t>11- OLAĞAN DIŞI GELİR VE KARLAR</t>
  </si>
  <si>
    <t>GEÇMİŞ YILLARA AİT GELİR VE KARLAR</t>
  </si>
  <si>
    <t>DİĞER OLAĞAN DIŞI GELİR VE KARLAR</t>
  </si>
  <si>
    <t>12- OLAĞAN DIŞI GİDER VE ZARARLAR</t>
  </si>
  <si>
    <t>ÇALIŞMAYAN KISIM GİDERLERİ</t>
  </si>
  <si>
    <t>GEÇMİŞ YILLARA AİT GİDER VE ZARARLAR</t>
  </si>
  <si>
    <t>DİĞER OLAĞAN DIŞI GİDER VE ZARARLAR</t>
  </si>
  <si>
    <t>13- DÖNEM KARI VEYA ZARARI (7+8-9-10+11-12)</t>
  </si>
  <si>
    <t>GAYRİ SAFİ SATIŞ HASILATININ % 10'U OLARAK MALİYE BAKANLIĞINA ÖDENEN HASILAT PAYI TUTARI</t>
  </si>
  <si>
    <t xml:space="preserve">      DÖN.KARI VERGİ VE DİĞ.YAS.YÜK.KARŞ.(-)</t>
  </si>
  <si>
    <t xml:space="preserve"> NET DÖNEM KARI VEYA ZARARI </t>
  </si>
  <si>
    <t>TOPLAM</t>
  </si>
  <si>
    <t xml:space="preserve">      b.</t>
  </si>
  <si>
    <t xml:space="preserve">      a. TEDAŞ</t>
  </si>
  <si>
    <r>
      <t xml:space="preserve">YURTDIŞI SATIŞLAR </t>
    </r>
    <r>
      <rPr>
        <b/>
        <sz val="9"/>
        <rFont val="Tahoma"/>
        <family val="2"/>
      </rPr>
      <t xml:space="preserve"> </t>
    </r>
  </si>
  <si>
    <r>
      <t>5.I.</t>
    </r>
    <r>
      <rPr>
        <sz val="9"/>
        <rFont val="Tahoma"/>
        <family val="2"/>
      </rPr>
      <t xml:space="preserve"> İkraz</t>
    </r>
  </si>
  <si>
    <r>
      <t>5.2</t>
    </r>
    <r>
      <rPr>
        <sz val="9"/>
        <rFont val="Tahoma"/>
        <family val="2"/>
      </rPr>
      <t>.Diğer</t>
    </r>
  </si>
  <si>
    <r>
      <t xml:space="preserve">1.5.2.1 </t>
    </r>
    <r>
      <rPr>
        <sz val="9"/>
        <rFont val="Tahoma"/>
        <family val="2"/>
      </rPr>
      <t>Hazine Garantili</t>
    </r>
  </si>
  <si>
    <r>
      <t xml:space="preserve">1.5.2.2 </t>
    </r>
    <r>
      <rPr>
        <sz val="9"/>
        <rFont val="Tahoma"/>
        <family val="2"/>
      </rPr>
      <t>Hazine Devirli</t>
    </r>
  </si>
  <si>
    <r>
      <t xml:space="preserve">1.5.2.3 </t>
    </r>
    <r>
      <rPr>
        <sz val="9"/>
        <rFont val="Tahoma"/>
        <family val="2"/>
      </rPr>
      <t>Temettü</t>
    </r>
  </si>
  <si>
    <r>
      <t xml:space="preserve">1.5.2.4 </t>
    </r>
    <r>
      <rPr>
        <sz val="9"/>
        <rFont val="Tahoma"/>
        <family val="2"/>
      </rPr>
      <t>Hasılat payı</t>
    </r>
  </si>
  <si>
    <r>
      <t xml:space="preserve">1.5.2.5 </t>
    </r>
    <r>
      <rPr>
        <sz val="9"/>
        <rFont val="Tahoma"/>
        <family val="2"/>
      </rPr>
      <t>DFİF</t>
    </r>
  </si>
  <si>
    <r>
      <t xml:space="preserve">1.5.2.6 </t>
    </r>
    <r>
      <rPr>
        <sz val="9"/>
        <rFont val="Tahoma"/>
        <family val="2"/>
      </rPr>
      <t>SSK Borcu</t>
    </r>
  </si>
  <si>
    <t xml:space="preserve"> KAR  ZARAR  TABLOSU </t>
  </si>
  <si>
    <t>TL</t>
  </si>
  <si>
    <t>TL. (*)</t>
  </si>
  <si>
    <t>TL.</t>
  </si>
  <si>
    <t>(TL.)</t>
  </si>
  <si>
    <t>TÜMÜ (Bin TL)</t>
  </si>
  <si>
    <t xml:space="preserve">      a. TCDD</t>
  </si>
  <si>
    <t>Bin TL</t>
  </si>
  <si>
    <t>MART  2011</t>
  </si>
  <si>
    <t>KILAVUZLUK VE ROMORKAJ GAYRİ SAFİ SATIŞ HASILATININ % 6.5'U OLARAK DENİZCLİK MÜST.ÖDENEN HASILAT PAYI TUTARI</t>
  </si>
  <si>
    <t xml:space="preserve">      b. TCDD</t>
  </si>
  <si>
    <t xml:space="preserve">31.03.2012 TARİHİ  İTİBARİYLE  ÖZET  BİLANÇO (TL.) </t>
  </si>
  <si>
    <t>MART  2012</t>
  </si>
  <si>
    <t xml:space="preserve">ÖNCEKİ  DÖNEM MART 2011 </t>
  </si>
  <si>
    <t xml:space="preserve">CARİ DÖNEM MART 2012  </t>
  </si>
  <si>
    <t>"</t>
  </si>
  <si>
    <t>2011 MART           %</t>
  </si>
  <si>
    <t>2012 MART        %</t>
  </si>
  <si>
    <t>2012 MART AYI ÖDENEN TEMETTÜ</t>
  </si>
  <si>
    <t>2012 MART AYI ÖDENEN HASILAT PAYLARI</t>
  </si>
  <si>
    <t xml:space="preserve">2011 YILI DÖNEM KARINDAN  HAZİNE HİSSESİNE İSABET EDEN  NET TEMETTÜ TUTARI 89.934.542,43 TL. DİR. HAZİNE MÜST.LIĞININ TALİMATLARIYLA AVANS OLARAK 41.000.000,00 TL. OCAK 2012 AYINDA ÖDENMİŞTİR.  </t>
  </si>
  <si>
    <t>31.12.2011-31.03.2012</t>
  </si>
  <si>
    <t>2012 MART  KESİN BORÇ  TABLOSU (1 / 2)</t>
  </si>
  <si>
    <t>2012 MART KESİN ALACAK TABLOSU ( 2 / 2 )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</si>
</sst>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\(#,##0\)"/>
    <numFmt numFmtId="165" formatCode="#,##0_);\(#,##0\)"/>
    <numFmt numFmtId="166" formatCode="General_)"/>
    <numFmt numFmtId="167" formatCode="#,##0.00_);[Red]\(#,##0.00\)"/>
    <numFmt numFmtId="168" formatCode="#,##0.00\);[Red]\(#,##0.00\)"/>
    <numFmt numFmtId="169" formatCode="0.0%"/>
    <numFmt numFmtId="170" formatCode="\ \ \ @"/>
    <numFmt numFmtId="171" formatCode="#,##0.000"/>
    <numFmt numFmtId="172" formatCode="\(#,##0.00\);[Red]\(#,##0.00\)"/>
  </numFmts>
  <fonts count="33">
    <font>
      <sz val="10"/>
      <name val="Arial Tur"/>
      <family val="0"/>
    </font>
    <font>
      <b/>
      <sz val="12"/>
      <name val="Arial Tur"/>
      <family val="2"/>
    </font>
    <font>
      <sz val="8"/>
      <name val="Arial"/>
      <family val="0"/>
    </font>
    <font>
      <sz val="8"/>
      <name val="Arial Tur"/>
      <family val="0"/>
    </font>
    <font>
      <sz val="14"/>
      <name val="Arial Tur"/>
      <family val="2"/>
    </font>
    <font>
      <b/>
      <sz val="14"/>
      <name val="Arial Tur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.25"/>
      <name val="Arial Black"/>
      <family val="2"/>
    </font>
    <font>
      <sz val="1"/>
      <name val="Arial Tur"/>
      <family val="2"/>
    </font>
    <font>
      <b/>
      <sz val="1"/>
      <name val="Arial Tur"/>
      <family val="2"/>
    </font>
    <font>
      <b/>
      <sz val="1.5"/>
      <name val="Arial Black"/>
      <family val="2"/>
    </font>
    <font>
      <sz val="10"/>
      <name val="Arial"/>
      <family val="0"/>
    </font>
    <font>
      <sz val="10"/>
      <name val="Geneva"/>
      <family val="0"/>
    </font>
    <font>
      <sz val="12"/>
      <name val="Arial Tur"/>
      <family val="2"/>
    </font>
    <font>
      <b/>
      <sz val="16"/>
      <name val="Arial Tur"/>
      <family val="0"/>
    </font>
    <font>
      <b/>
      <sz val="18"/>
      <name val="Arial Tur"/>
      <family val="2"/>
    </font>
    <font>
      <sz val="18"/>
      <name val="Times New Roman"/>
      <family val="0"/>
    </font>
    <font>
      <sz val="8"/>
      <name val="Times New Roman"/>
      <family val="0"/>
    </font>
    <font>
      <sz val="16"/>
      <name val="Arial Tur"/>
      <family val="2"/>
    </font>
    <font>
      <b/>
      <sz val="13"/>
      <name val="Arial Tur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 val="single"/>
      <sz val="8"/>
      <name val="Tahoma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8" fillId="2" borderId="1" xfId="25" applyFont="1" applyFill="1" applyBorder="1" applyAlignment="1" applyProtection="1">
      <alignment horizontal="left"/>
      <protection/>
    </xf>
    <xf numFmtId="3" fontId="19" fillId="2" borderId="1" xfId="26" applyNumberFormat="1" applyFont="1" applyFill="1" applyBorder="1" applyAlignment="1" applyProtection="1">
      <alignment horizontal="center"/>
      <protection/>
    </xf>
    <xf numFmtId="0" fontId="17" fillId="0" borderId="2" xfId="21" applyFont="1" applyBorder="1" applyAlignment="1" applyProtection="1">
      <alignment horizontal="center" vertical="center" wrapText="1"/>
      <protection/>
    </xf>
    <xf numFmtId="3" fontId="5" fillId="0" borderId="2" xfId="21" applyNumberFormat="1" applyFont="1" applyBorder="1" applyAlignment="1" applyProtection="1">
      <alignment horizontal="center" vertical="center" wrapText="1"/>
      <protection/>
    </xf>
    <xf numFmtId="0" fontId="5" fillId="0" borderId="2" xfId="21" applyFont="1" applyBorder="1" applyAlignment="1" applyProtection="1">
      <alignment horizontal="left"/>
      <protection/>
    </xf>
    <xf numFmtId="0" fontId="16" fillId="0" borderId="3" xfId="21" applyFont="1" applyBorder="1" applyAlignment="1" applyProtection="1">
      <alignment horizontal="left"/>
      <protection/>
    </xf>
    <xf numFmtId="0" fontId="5" fillId="0" borderId="4" xfId="21" applyFont="1" applyBorder="1" applyAlignment="1" applyProtection="1">
      <alignment horizontal="left"/>
      <protection/>
    </xf>
    <xf numFmtId="0" fontId="1" fillId="0" borderId="3" xfId="21" applyFont="1" applyBorder="1" applyAlignment="1" applyProtection="1">
      <alignment horizontal="left"/>
      <protection/>
    </xf>
    <xf numFmtId="0" fontId="18" fillId="2" borderId="1" xfId="25" applyFont="1" applyFill="1" applyBorder="1" applyAlignment="1" applyProtection="1">
      <alignment/>
      <protection/>
    </xf>
    <xf numFmtId="3" fontId="18" fillId="2" borderId="1" xfId="25" applyNumberFormat="1" applyFont="1" applyFill="1" applyBorder="1" applyAlignment="1" applyProtection="1">
      <alignment horizontal="center"/>
      <protection/>
    </xf>
    <xf numFmtId="0" fontId="17" fillId="0" borderId="2" xfId="21" applyFont="1" applyBorder="1" applyAlignment="1" applyProtection="1">
      <alignment horizontal="left" vertical="center" wrapText="1"/>
      <protection/>
    </xf>
    <xf numFmtId="0" fontId="22" fillId="0" borderId="4" xfId="21" applyFont="1" applyBorder="1" applyAlignment="1" applyProtection="1">
      <alignment horizontal="left"/>
      <protection/>
    </xf>
    <xf numFmtId="3" fontId="16" fillId="3" borderId="3" xfId="21" applyNumberFormat="1" applyFont="1" applyFill="1" applyBorder="1" applyProtection="1">
      <alignment/>
      <protection locked="0"/>
    </xf>
    <xf numFmtId="3" fontId="4" fillId="3" borderId="4" xfId="21" applyNumberFormat="1" applyFont="1" applyFill="1" applyBorder="1" applyProtection="1">
      <alignment/>
      <protection locked="0"/>
    </xf>
    <xf numFmtId="0" fontId="16" fillId="3" borderId="3" xfId="21" applyFont="1" applyFill="1" applyBorder="1" applyAlignment="1" applyProtection="1">
      <alignment horizontal="left"/>
      <protection locked="0"/>
    </xf>
    <xf numFmtId="3" fontId="21" fillId="4" borderId="2" xfId="21" applyNumberFormat="1" applyFont="1" applyFill="1" applyBorder="1" applyProtection="1">
      <alignment/>
      <protection/>
    </xf>
    <xf numFmtId="3" fontId="4" fillId="4" borderId="4" xfId="21" applyNumberFormat="1" applyFont="1" applyFill="1" applyBorder="1" applyProtection="1">
      <alignment/>
      <protection/>
    </xf>
    <xf numFmtId="3" fontId="16" fillId="4" borderId="3" xfId="21" applyNumberFormat="1" applyFont="1" applyFill="1" applyBorder="1" applyProtection="1">
      <alignment/>
      <protection/>
    </xf>
    <xf numFmtId="3" fontId="4" fillId="4" borderId="2" xfId="21" applyNumberFormat="1" applyFont="1" applyFill="1" applyBorder="1" applyProtection="1">
      <alignment/>
      <protection/>
    </xf>
    <xf numFmtId="3" fontId="16" fillId="5" borderId="3" xfId="21" applyNumberFormat="1" applyFont="1" applyFill="1" applyBorder="1" applyProtection="1">
      <alignment/>
      <protection locked="0"/>
    </xf>
    <xf numFmtId="3" fontId="4" fillId="3" borderId="3" xfId="21" applyNumberFormat="1" applyFont="1" applyFill="1" applyBorder="1" applyProtection="1">
      <alignment/>
      <protection locked="0"/>
    </xf>
    <xf numFmtId="3" fontId="23" fillId="2" borderId="0" xfId="20" applyFont="1" applyFill="1" applyAlignment="1" applyProtection="1">
      <alignment horizontal="left" vertical="center"/>
      <protection/>
    </xf>
    <xf numFmtId="3" fontId="23" fillId="2" borderId="0" xfId="20" applyFont="1" applyFill="1" applyAlignment="1" applyProtection="1">
      <alignment horizontal="centerContinuous" vertical="center"/>
      <protection/>
    </xf>
    <xf numFmtId="0" fontId="24" fillId="0" borderId="0" xfId="24" applyFont="1">
      <alignment/>
      <protection/>
    </xf>
    <xf numFmtId="3" fontId="23" fillId="0" borderId="5" xfId="20" applyFont="1" applyFill="1" applyBorder="1" applyAlignment="1" applyProtection="1">
      <alignment horizontal="left" vertical="center" wrapText="1"/>
      <protection/>
    </xf>
    <xf numFmtId="3" fontId="23" fillId="0" borderId="6" xfId="20" applyFont="1" applyBorder="1" applyAlignment="1" applyProtection="1">
      <alignment vertical="center"/>
      <protection/>
    </xf>
    <xf numFmtId="3" fontId="23" fillId="0" borderId="7" xfId="20" applyFont="1" applyBorder="1" applyAlignment="1" applyProtection="1">
      <alignment horizontal="left" vertical="center" indent="1"/>
      <protection/>
    </xf>
    <xf numFmtId="3" fontId="24" fillId="0" borderId="7" xfId="20" applyFont="1" applyFill="1" applyBorder="1" applyAlignment="1" applyProtection="1">
      <alignment horizontal="left" vertical="center" indent="2"/>
      <protection/>
    </xf>
    <xf numFmtId="3" fontId="23" fillId="0" borderId="7" xfId="20" applyFont="1" applyBorder="1" applyAlignment="1" applyProtection="1">
      <alignment vertical="center"/>
      <protection/>
    </xf>
    <xf numFmtId="3" fontId="24" fillId="0" borderId="7" xfId="20" applyFont="1" applyBorder="1" applyAlignment="1" applyProtection="1">
      <alignment horizontal="left" vertical="center" indent="1"/>
      <protection/>
    </xf>
    <xf numFmtId="3" fontId="24" fillId="0" borderId="7" xfId="20" applyFont="1" applyBorder="1" applyAlignment="1" applyProtection="1">
      <alignment horizontal="left" vertical="center" indent="2"/>
      <protection/>
    </xf>
    <xf numFmtId="3" fontId="23" fillId="0" borderId="8" xfId="20" applyFont="1" applyBorder="1" applyAlignment="1" applyProtection="1">
      <alignment vertical="center"/>
      <protection/>
    </xf>
    <xf numFmtId="3" fontId="23" fillId="0" borderId="9" xfId="20" applyFont="1" applyBorder="1" applyAlignment="1" applyProtection="1">
      <alignment vertical="center"/>
      <protection/>
    </xf>
    <xf numFmtId="164" fontId="25" fillId="0" borderId="0" xfId="0" applyNumberFormat="1" applyFont="1" applyAlignment="1" quotePrefix="1">
      <alignment horizontal="left"/>
    </xf>
    <xf numFmtId="164" fontId="26" fillId="0" borderId="0" xfId="0" applyNumberFormat="1" applyFont="1" applyAlignment="1">
      <alignment/>
    </xf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 quotePrefix="1">
      <alignment horizontal="center" vertical="center"/>
    </xf>
    <xf numFmtId="164" fontId="25" fillId="0" borderId="0" xfId="0" applyNumberFormat="1" applyFont="1" applyAlignment="1">
      <alignment/>
    </xf>
    <xf numFmtId="164" fontId="25" fillId="0" borderId="0" xfId="0" applyNumberFormat="1" applyFont="1" applyAlignment="1">
      <alignment horizontal="centerContinuous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 quotePrefix="1">
      <alignment horizontal="center"/>
    </xf>
    <xf numFmtId="164" fontId="25" fillId="0" borderId="0" xfId="0" applyNumberFormat="1" applyFont="1" applyAlignment="1">
      <alignment horizontal="center" vertical="center"/>
    </xf>
    <xf numFmtId="164" fontId="25" fillId="0" borderId="10" xfId="0" applyNumberFormat="1" applyFont="1" applyBorder="1" applyAlignment="1">
      <alignment/>
    </xf>
    <xf numFmtId="164" fontId="25" fillId="0" borderId="11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6" fillId="0" borderId="12" xfId="0" applyNumberFormat="1" applyFont="1" applyBorder="1" applyAlignment="1">
      <alignment/>
    </xf>
    <xf numFmtId="164" fontId="23" fillId="0" borderId="0" xfId="0" applyNumberFormat="1" applyFont="1" applyBorder="1" applyAlignment="1" quotePrefix="1">
      <alignment horizontal="left"/>
    </xf>
    <xf numFmtId="164" fontId="25" fillId="0" borderId="12" xfId="0" applyNumberFormat="1" applyFont="1" applyBorder="1" applyAlignment="1">
      <alignment/>
    </xf>
    <xf numFmtId="164" fontId="23" fillId="0" borderId="0" xfId="0" applyNumberFormat="1" applyFont="1" applyBorder="1" applyAlignment="1">
      <alignment vertical="center"/>
    </xf>
    <xf numFmtId="164" fontId="23" fillId="0" borderId="0" xfId="0" applyNumberFormat="1" applyFont="1" applyAlignment="1">
      <alignment/>
    </xf>
    <xf numFmtId="164" fontId="25" fillId="0" borderId="13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0" fontId="25" fillId="0" borderId="0" xfId="22" applyFont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5" fillId="6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" fontId="25" fillId="4" borderId="15" xfId="0" applyNumberFormat="1" applyFont="1" applyFill="1" applyBorder="1" applyAlignment="1" quotePrefix="1">
      <alignment horizontal="center" vertical="center" wrapText="1"/>
    </xf>
    <xf numFmtId="17" fontId="29" fillId="0" borderId="0" xfId="0" applyNumberFormat="1" applyFont="1" applyBorder="1" applyAlignment="1" quotePrefix="1">
      <alignment horizontal="center" vertical="center"/>
    </xf>
    <xf numFmtId="17" fontId="25" fillId="5" borderId="15" xfId="0" applyNumberFormat="1" applyFont="1" applyFill="1" applyBorder="1" applyAlignment="1" quotePrefix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16" xfId="0" applyFont="1" applyBorder="1" applyAlignment="1">
      <alignment vertical="center"/>
    </xf>
    <xf numFmtId="4" fontId="26" fillId="6" borderId="16" xfId="0" applyNumberFormat="1" applyFont="1" applyFill="1" applyBorder="1" applyAlignment="1">
      <alignment vertical="center"/>
    </xf>
    <xf numFmtId="0" fontId="26" fillId="4" borderId="1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2" fontId="25" fillId="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5" fillId="5" borderId="17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5" fillId="0" borderId="0" xfId="0" applyFont="1" applyBorder="1" applyAlignment="1">
      <alignment/>
    </xf>
    <xf numFmtId="2" fontId="25" fillId="4" borderId="17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5" borderId="17" xfId="0" applyNumberFormat="1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" fontId="26" fillId="0" borderId="18" xfId="0" applyNumberFormat="1" applyFont="1" applyFill="1" applyBorder="1" applyAlignment="1">
      <alignment vertical="center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4" fontId="26" fillId="6" borderId="17" xfId="0" applyNumberFormat="1" applyFont="1" applyFill="1" applyBorder="1" applyAlignment="1">
      <alignment vertical="center"/>
    </xf>
    <xf numFmtId="2" fontId="26" fillId="4" borderId="17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5" borderId="1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6" fillId="0" borderId="19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2" fontId="25" fillId="4" borderId="19" xfId="0" applyNumberFormat="1" applyFont="1" applyFill="1" applyBorder="1" applyAlignment="1">
      <alignment horizontal="center" vertical="top"/>
    </xf>
    <xf numFmtId="2" fontId="25" fillId="0" borderId="0" xfId="0" applyNumberFormat="1" applyFont="1" applyBorder="1" applyAlignment="1">
      <alignment horizontal="center" vertical="top"/>
    </xf>
    <xf numFmtId="2" fontId="25" fillId="5" borderId="19" xfId="0" applyNumberFormat="1" applyFont="1" applyFill="1" applyBorder="1" applyAlignment="1">
      <alignment horizontal="center" vertical="top"/>
    </xf>
    <xf numFmtId="4" fontId="25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6" borderId="16" xfId="0" applyNumberFormat="1" applyFont="1" applyFill="1" applyBorder="1" applyAlignment="1">
      <alignment vertical="center"/>
    </xf>
    <xf numFmtId="2" fontId="25" fillId="4" borderId="16" xfId="0" applyNumberFormat="1" applyFont="1" applyFill="1" applyBorder="1" applyAlignment="1">
      <alignment horizontal="center" vertical="center"/>
    </xf>
    <xf numFmtId="2" fontId="25" fillId="5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" fontId="25" fillId="0" borderId="18" xfId="0" applyNumberFormat="1" applyFont="1" applyFill="1" applyBorder="1" applyAlignment="1">
      <alignment vertical="center"/>
    </xf>
    <xf numFmtId="2" fontId="25" fillId="0" borderId="18" xfId="0" applyNumberFormat="1" applyFont="1" applyFill="1" applyBorder="1" applyAlignment="1">
      <alignment horizontal="center" vertical="center"/>
    </xf>
    <xf numFmtId="2" fontId="25" fillId="4" borderId="19" xfId="0" applyNumberFormat="1" applyFont="1" applyFill="1" applyBorder="1" applyAlignment="1">
      <alignment horizontal="center" vertical="center"/>
    </xf>
    <xf numFmtId="0" fontId="25" fillId="0" borderId="19" xfId="0" applyFont="1" applyBorder="1" applyAlignment="1" quotePrefix="1">
      <alignment horizontal="left" vertical="center"/>
    </xf>
    <xf numFmtId="0" fontId="26" fillId="0" borderId="19" xfId="0" applyFont="1" applyBorder="1" applyAlignment="1" quotePrefix="1">
      <alignment horizontal="center" vertical="center"/>
    </xf>
    <xf numFmtId="2" fontId="25" fillId="5" borderId="19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/>
    </xf>
    <xf numFmtId="4" fontId="24" fillId="5" borderId="20" xfId="0" applyNumberFormat="1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0" fontId="24" fillId="7" borderId="20" xfId="0" applyFont="1" applyFill="1" applyBorder="1" applyAlignment="1">
      <alignment vertical="center"/>
    </xf>
    <xf numFmtId="0" fontId="24" fillId="7" borderId="22" xfId="0" applyFont="1" applyFill="1" applyBorder="1" applyAlignment="1">
      <alignment vertical="center"/>
    </xf>
    <xf numFmtId="0" fontId="23" fillId="7" borderId="22" xfId="0" applyFont="1" applyFill="1" applyBorder="1" applyAlignment="1">
      <alignment vertical="center"/>
    </xf>
    <xf numFmtId="4" fontId="23" fillId="7" borderId="20" xfId="0" applyNumberFormat="1" applyFont="1" applyFill="1" applyBorder="1" applyAlignment="1">
      <alignment vertical="center"/>
    </xf>
    <xf numFmtId="0" fontId="23" fillId="7" borderId="21" xfId="0" applyFont="1" applyFill="1" applyBorder="1" applyAlignment="1">
      <alignment vertical="center"/>
    </xf>
    <xf numFmtId="0" fontId="23" fillId="0" borderId="0" xfId="22" applyFont="1" applyAlignment="1">
      <alignment vertical="center"/>
      <protection/>
    </xf>
    <xf numFmtId="0" fontId="23" fillId="0" borderId="0" xfId="0" applyFont="1" applyAlignment="1">
      <alignment horizontal="right"/>
    </xf>
    <xf numFmtId="0" fontId="23" fillId="4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14" fontId="23" fillId="4" borderId="17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14" fontId="23" fillId="5" borderId="17" xfId="0" applyNumberFormat="1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5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4" fontId="24" fillId="4" borderId="25" xfId="0" applyNumberFormat="1" applyFont="1" applyFill="1" applyBorder="1" applyAlignment="1" quotePrefix="1">
      <alignment/>
    </xf>
    <xf numFmtId="4" fontId="24" fillId="0" borderId="25" xfId="0" applyNumberFormat="1" applyFont="1" applyBorder="1" applyAlignment="1">
      <alignment/>
    </xf>
    <xf numFmtId="4" fontId="24" fillId="3" borderId="25" xfId="0" applyNumberFormat="1" applyFont="1" applyFill="1" applyBorder="1" applyAlignment="1" quotePrefix="1">
      <alignment/>
    </xf>
    <xf numFmtId="0" fontId="23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24" fillId="4" borderId="28" xfId="0" applyNumberFormat="1" applyFont="1" applyFill="1" applyBorder="1" applyAlignment="1">
      <alignment/>
    </xf>
    <xf numFmtId="4" fontId="24" fillId="0" borderId="28" xfId="0" applyNumberFormat="1" applyFont="1" applyBorder="1" applyAlignment="1">
      <alignment/>
    </xf>
    <xf numFmtId="4" fontId="24" fillId="3" borderId="28" xfId="0" applyNumberFormat="1" applyFont="1" applyFill="1" applyBorder="1" applyAlignment="1">
      <alignment/>
    </xf>
    <xf numFmtId="0" fontId="23" fillId="0" borderId="26" xfId="0" applyFont="1" applyBorder="1" applyAlignment="1">
      <alignment horizontal="center"/>
    </xf>
    <xf numFmtId="4" fontId="24" fillId="0" borderId="28" xfId="0" applyNumberFormat="1" applyFont="1" applyBorder="1" applyAlignment="1" quotePrefix="1">
      <alignment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/>
    </xf>
    <xf numFmtId="167" fontId="24" fillId="0" borderId="28" xfId="0" applyNumberFormat="1" applyFont="1" applyBorder="1" applyAlignment="1">
      <alignment/>
    </xf>
    <xf numFmtId="167" fontId="24" fillId="0" borderId="28" xfId="0" applyNumberFormat="1" applyFont="1" applyBorder="1" applyAlignment="1" quotePrefix="1">
      <alignment/>
    </xf>
    <xf numFmtId="4" fontId="24" fillId="4" borderId="28" xfId="0" applyNumberFormat="1" applyFont="1" applyFill="1" applyBorder="1" applyAlignment="1" quotePrefix="1">
      <alignment/>
    </xf>
    <xf numFmtId="4" fontId="24" fillId="3" borderId="28" xfId="0" applyNumberFormat="1" applyFont="1" applyFill="1" applyBorder="1" applyAlignment="1" quotePrefix="1">
      <alignment/>
    </xf>
    <xf numFmtId="0" fontId="23" fillId="0" borderId="13" xfId="0" applyFont="1" applyBorder="1" applyAlignment="1">
      <alignment/>
    </xf>
    <xf numFmtId="0" fontId="24" fillId="0" borderId="29" xfId="0" applyFont="1" applyBorder="1" applyAlignment="1">
      <alignment/>
    </xf>
    <xf numFmtId="4" fontId="24" fillId="4" borderId="19" xfId="0" applyNumberFormat="1" applyFont="1" applyFill="1" applyBorder="1" applyAlignment="1" quotePrefix="1">
      <alignment/>
    </xf>
    <xf numFmtId="167" fontId="24" fillId="0" borderId="19" xfId="0" applyNumberFormat="1" applyFont="1" applyBorder="1" applyAlignment="1">
      <alignment/>
    </xf>
    <xf numFmtId="4" fontId="24" fillId="3" borderId="19" xfId="0" applyNumberFormat="1" applyFont="1" applyFill="1" applyBorder="1" applyAlignment="1" quotePrefix="1">
      <alignment/>
    </xf>
    <xf numFmtId="0" fontId="23" fillId="0" borderId="0" xfId="0" applyFont="1" applyFill="1" applyBorder="1" applyAlignment="1">
      <alignment horizontal="right"/>
    </xf>
    <xf numFmtId="0" fontId="26" fillId="0" borderId="19" xfId="0" applyFont="1" applyBorder="1" applyAlignment="1">
      <alignment vertical="center"/>
    </xf>
    <xf numFmtId="0" fontId="16" fillId="3" borderId="3" xfId="21" applyFont="1" applyFill="1" applyBorder="1" applyAlignment="1" applyProtection="1">
      <alignment horizontal="right"/>
      <protection locked="0"/>
    </xf>
    <xf numFmtId="3" fontId="23" fillId="5" borderId="30" xfId="20" applyNumberFormat="1" applyFont="1" applyFill="1" applyBorder="1" applyAlignment="1" applyProtection="1">
      <alignment vertical="center"/>
      <protection/>
    </xf>
    <xf numFmtId="3" fontId="23" fillId="5" borderId="31" xfId="20" applyNumberFormat="1" applyFont="1" applyFill="1" applyBorder="1" applyAlignment="1" applyProtection="1">
      <alignment vertical="center"/>
      <protection/>
    </xf>
    <xf numFmtId="3" fontId="23" fillId="5" borderId="8" xfId="20" applyNumberFormat="1" applyFont="1" applyFill="1" applyBorder="1" applyAlignment="1" applyProtection="1">
      <alignment vertical="center"/>
      <protection/>
    </xf>
    <xf numFmtId="3" fontId="23" fillId="5" borderId="9" xfId="20" applyNumberFormat="1" applyFont="1" applyFill="1" applyBorder="1" applyAlignment="1" applyProtection="1">
      <alignment vertical="center"/>
      <protection/>
    </xf>
    <xf numFmtId="4" fontId="23" fillId="7" borderId="32" xfId="0" applyNumberFormat="1" applyFont="1" applyFill="1" applyBorder="1" applyAlignment="1">
      <alignment vertical="center"/>
    </xf>
    <xf numFmtId="4" fontId="23" fillId="7" borderId="33" xfId="0" applyNumberFormat="1" applyFont="1" applyFill="1" applyBorder="1" applyAlignment="1">
      <alignment horizontal="right" vertical="center"/>
    </xf>
    <xf numFmtId="4" fontId="30" fillId="5" borderId="12" xfId="0" applyNumberFormat="1" applyFont="1" applyFill="1" applyBorder="1" applyAlignment="1">
      <alignment vertical="center"/>
    </xf>
    <xf numFmtId="4" fontId="30" fillId="5" borderId="34" xfId="0" applyNumberFormat="1" applyFont="1" applyFill="1" applyBorder="1" applyAlignment="1">
      <alignment vertical="center"/>
    </xf>
    <xf numFmtId="4" fontId="30" fillId="5" borderId="33" xfId="0" applyNumberFormat="1" applyFont="1" applyFill="1" applyBorder="1" applyAlignment="1">
      <alignment vertical="center"/>
    </xf>
    <xf numFmtId="4" fontId="30" fillId="5" borderId="35" xfId="0" applyNumberFormat="1" applyFont="1" applyFill="1" applyBorder="1" applyAlignment="1">
      <alignment vertical="center"/>
    </xf>
    <xf numFmtId="4" fontId="30" fillId="5" borderId="36" xfId="0" applyNumberFormat="1" applyFont="1" applyFill="1" applyBorder="1" applyAlignment="1">
      <alignment vertical="center"/>
    </xf>
    <xf numFmtId="4" fontId="30" fillId="5" borderId="35" xfId="0" applyNumberFormat="1" applyFont="1" applyFill="1" applyBorder="1" applyAlignment="1">
      <alignment horizontal="centerContinuous" vertical="center"/>
    </xf>
    <xf numFmtId="172" fontId="30" fillId="5" borderId="35" xfId="0" applyNumberFormat="1" applyFont="1" applyFill="1" applyBorder="1" applyAlignment="1">
      <alignment vertical="center"/>
    </xf>
    <xf numFmtId="4" fontId="31" fillId="5" borderId="37" xfId="0" applyNumberFormat="1" applyFont="1" applyFill="1" applyBorder="1" applyAlignment="1">
      <alignment vertical="center"/>
    </xf>
    <xf numFmtId="4" fontId="30" fillId="5" borderId="13" xfId="0" applyNumberFormat="1" applyFont="1" applyFill="1" applyBorder="1" applyAlignment="1">
      <alignment vertical="center"/>
    </xf>
    <xf numFmtId="4" fontId="31" fillId="5" borderId="38" xfId="0" applyNumberFormat="1" applyFont="1" applyFill="1" applyBorder="1" applyAlignment="1">
      <alignment vertical="center"/>
    </xf>
    <xf numFmtId="4" fontId="30" fillId="5" borderId="39" xfId="0" applyNumberFormat="1" applyFont="1" applyFill="1" applyBorder="1" applyAlignment="1">
      <alignment vertical="center"/>
    </xf>
    <xf numFmtId="4" fontId="30" fillId="5" borderId="40" xfId="0" applyNumberFormat="1" applyFont="1" applyFill="1" applyBorder="1" applyAlignment="1">
      <alignment vertical="center"/>
    </xf>
    <xf numFmtId="4" fontId="30" fillId="5" borderId="41" xfId="0" applyNumberFormat="1" applyFont="1" applyFill="1" applyBorder="1" applyAlignment="1">
      <alignment vertical="center"/>
    </xf>
    <xf numFmtId="4" fontId="30" fillId="5" borderId="42" xfId="0" applyNumberFormat="1" applyFont="1" applyFill="1" applyBorder="1" applyAlignment="1">
      <alignment vertical="center"/>
    </xf>
    <xf numFmtId="4" fontId="30" fillId="5" borderId="43" xfId="0" applyNumberFormat="1" applyFont="1" applyFill="1" applyBorder="1" applyAlignment="1">
      <alignment vertical="center"/>
    </xf>
    <xf numFmtId="4" fontId="30" fillId="5" borderId="42" xfId="0" applyNumberFormat="1" applyFont="1" applyFill="1" applyBorder="1" applyAlignment="1">
      <alignment horizontal="centerContinuous" vertical="center"/>
    </xf>
    <xf numFmtId="172" fontId="30" fillId="5" borderId="42" xfId="0" applyNumberFormat="1" applyFont="1" applyFill="1" applyBorder="1" applyAlignment="1">
      <alignment vertical="center"/>
    </xf>
    <xf numFmtId="4" fontId="31" fillId="5" borderId="40" xfId="0" applyNumberFormat="1" applyFont="1" applyFill="1" applyBorder="1" applyAlignment="1">
      <alignment vertical="center"/>
    </xf>
    <xf numFmtId="4" fontId="31" fillId="5" borderId="44" xfId="0" applyNumberFormat="1" applyFont="1" applyFill="1" applyBorder="1" applyAlignment="1">
      <alignment vertical="center"/>
    </xf>
    <xf numFmtId="4" fontId="31" fillId="5" borderId="43" xfId="0" applyNumberFormat="1" applyFont="1" applyFill="1" applyBorder="1" applyAlignment="1">
      <alignment vertical="center"/>
    </xf>
    <xf numFmtId="4" fontId="30" fillId="5" borderId="45" xfId="0" applyNumberFormat="1" applyFont="1" applyFill="1" applyBorder="1" applyAlignment="1">
      <alignment vertical="center"/>
    </xf>
    <xf numFmtId="0" fontId="23" fillId="7" borderId="5" xfId="20" applyNumberFormat="1" applyFont="1" applyFill="1" applyBorder="1" applyAlignment="1" applyProtection="1">
      <alignment horizontal="center" vertical="center" wrapText="1"/>
      <protection/>
    </xf>
    <xf numFmtId="3" fontId="23" fillId="7" borderId="30" xfId="20" applyNumberFormat="1" applyFont="1" applyFill="1" applyBorder="1" applyAlignment="1" applyProtection="1">
      <alignment vertical="center"/>
      <protection/>
    </xf>
    <xf numFmtId="3" fontId="23" fillId="7" borderId="31" xfId="20" applyNumberFormat="1" applyFont="1" applyFill="1" applyBorder="1" applyAlignment="1" applyProtection="1">
      <alignment vertical="center"/>
      <protection/>
    </xf>
    <xf numFmtId="3" fontId="23" fillId="7" borderId="8" xfId="20" applyNumberFormat="1" applyFont="1" applyFill="1" applyBorder="1" applyAlignment="1" applyProtection="1">
      <alignment vertical="center"/>
      <protection/>
    </xf>
    <xf numFmtId="3" fontId="23" fillId="7" borderId="9" xfId="20" applyNumberFormat="1" applyFont="1" applyFill="1" applyBorder="1" applyAlignment="1" applyProtection="1">
      <alignment vertical="center"/>
      <protection/>
    </xf>
    <xf numFmtId="172" fontId="30" fillId="5" borderId="46" xfId="0" applyNumberFormat="1" applyFont="1" applyFill="1" applyBorder="1" applyAlignment="1">
      <alignment vertical="center"/>
    </xf>
    <xf numFmtId="4" fontId="24" fillId="5" borderId="41" xfId="0" applyNumberFormat="1" applyFont="1" applyFill="1" applyBorder="1" applyAlignment="1">
      <alignment vertical="center"/>
    </xf>
    <xf numFmtId="4" fontId="24" fillId="5" borderId="40" xfId="0" applyNumberFormat="1" applyFont="1" applyFill="1" applyBorder="1" applyAlignment="1">
      <alignment vertical="center"/>
    </xf>
    <xf numFmtId="4" fontId="24" fillId="5" borderId="47" xfId="0" applyNumberFormat="1" applyFont="1" applyFill="1" applyBorder="1" applyAlignment="1">
      <alignment vertical="center"/>
    </xf>
    <xf numFmtId="168" fontId="24" fillId="5" borderId="48" xfId="0" applyNumberFormat="1" applyFont="1" applyFill="1" applyBorder="1" applyAlignment="1">
      <alignment horizontal="right" vertical="center"/>
    </xf>
    <xf numFmtId="4" fontId="24" fillId="5" borderId="43" xfId="0" applyNumberFormat="1" applyFont="1" applyFill="1" applyBorder="1" applyAlignment="1">
      <alignment vertical="center"/>
    </xf>
    <xf numFmtId="4" fontId="24" fillId="5" borderId="41" xfId="0" applyNumberFormat="1" applyFont="1" applyFill="1" applyBorder="1" applyAlignment="1">
      <alignment horizontal="right" vertical="center"/>
    </xf>
    <xf numFmtId="4" fontId="23" fillId="5" borderId="33" xfId="0" applyNumberFormat="1" applyFont="1" applyFill="1" applyBorder="1" applyAlignment="1">
      <alignment horizontal="right" vertical="center"/>
    </xf>
    <xf numFmtId="4" fontId="23" fillId="5" borderId="32" xfId="0" applyNumberFormat="1" applyFont="1" applyFill="1" applyBorder="1" applyAlignment="1">
      <alignment vertical="center"/>
    </xf>
    <xf numFmtId="0" fontId="23" fillId="5" borderId="5" xfId="20" applyNumberFormat="1" applyFont="1" applyFill="1" applyBorder="1" applyAlignment="1" applyProtection="1">
      <alignment horizontal="center" vertical="center" wrapText="1"/>
      <protection/>
    </xf>
    <xf numFmtId="4" fontId="30" fillId="7" borderId="12" xfId="0" applyNumberFormat="1" applyFont="1" applyFill="1" applyBorder="1" applyAlignment="1">
      <alignment vertical="center"/>
    </xf>
    <xf numFmtId="4" fontId="30" fillId="7" borderId="34" xfId="0" applyNumberFormat="1" applyFont="1" applyFill="1" applyBorder="1" applyAlignment="1">
      <alignment vertical="center"/>
    </xf>
    <xf numFmtId="4" fontId="30" fillId="7" borderId="33" xfId="0" applyNumberFormat="1" applyFont="1" applyFill="1" applyBorder="1" applyAlignment="1">
      <alignment vertical="center"/>
    </xf>
    <xf numFmtId="4" fontId="30" fillId="7" borderId="35" xfId="0" applyNumberFormat="1" applyFont="1" applyFill="1" applyBorder="1" applyAlignment="1">
      <alignment vertical="center"/>
    </xf>
    <xf numFmtId="4" fontId="30" fillId="7" borderId="36" xfId="0" applyNumberFormat="1" applyFont="1" applyFill="1" applyBorder="1" applyAlignment="1">
      <alignment vertical="center"/>
    </xf>
    <xf numFmtId="4" fontId="30" fillId="7" borderId="35" xfId="0" applyNumberFormat="1" applyFont="1" applyFill="1" applyBorder="1" applyAlignment="1">
      <alignment horizontal="centerContinuous" vertical="center"/>
    </xf>
    <xf numFmtId="172" fontId="30" fillId="7" borderId="35" xfId="0" applyNumberFormat="1" applyFont="1" applyFill="1" applyBorder="1" applyAlignment="1">
      <alignment vertical="center"/>
    </xf>
    <xf numFmtId="4" fontId="31" fillId="7" borderId="37" xfId="0" applyNumberFormat="1" applyFont="1" applyFill="1" applyBorder="1" applyAlignment="1">
      <alignment vertical="center"/>
    </xf>
    <xf numFmtId="4" fontId="30" fillId="7" borderId="13" xfId="0" applyNumberFormat="1" applyFont="1" applyFill="1" applyBorder="1" applyAlignment="1">
      <alignment vertical="center"/>
    </xf>
    <xf numFmtId="4" fontId="31" fillId="7" borderId="38" xfId="0" applyNumberFormat="1" applyFont="1" applyFill="1" applyBorder="1" applyAlignment="1">
      <alignment vertical="center"/>
    </xf>
    <xf numFmtId="4" fontId="30" fillId="7" borderId="39" xfId="0" applyNumberFormat="1" applyFont="1" applyFill="1" applyBorder="1" applyAlignment="1">
      <alignment vertical="center"/>
    </xf>
    <xf numFmtId="4" fontId="30" fillId="7" borderId="40" xfId="0" applyNumberFormat="1" applyFont="1" applyFill="1" applyBorder="1" applyAlignment="1">
      <alignment vertical="center"/>
    </xf>
    <xf numFmtId="4" fontId="30" fillId="7" borderId="41" xfId="0" applyNumberFormat="1" applyFont="1" applyFill="1" applyBorder="1" applyAlignment="1">
      <alignment vertical="center"/>
    </xf>
    <xf numFmtId="4" fontId="30" fillId="7" borderId="42" xfId="0" applyNumberFormat="1" applyFont="1" applyFill="1" applyBorder="1" applyAlignment="1">
      <alignment vertical="center"/>
    </xf>
    <xf numFmtId="4" fontId="30" fillId="7" borderId="43" xfId="0" applyNumberFormat="1" applyFont="1" applyFill="1" applyBorder="1" applyAlignment="1">
      <alignment vertical="center"/>
    </xf>
    <xf numFmtId="4" fontId="30" fillId="7" borderId="42" xfId="0" applyNumberFormat="1" applyFont="1" applyFill="1" applyBorder="1" applyAlignment="1">
      <alignment horizontal="centerContinuous" vertical="center"/>
    </xf>
    <xf numFmtId="172" fontId="30" fillId="7" borderId="42" xfId="0" applyNumberFormat="1" applyFont="1" applyFill="1" applyBorder="1" applyAlignment="1">
      <alignment vertical="center"/>
    </xf>
    <xf numFmtId="4" fontId="31" fillId="7" borderId="40" xfId="0" applyNumberFormat="1" applyFont="1" applyFill="1" applyBorder="1" applyAlignment="1">
      <alignment vertical="center"/>
    </xf>
    <xf numFmtId="4" fontId="31" fillId="7" borderId="44" xfId="0" applyNumberFormat="1" applyFont="1" applyFill="1" applyBorder="1" applyAlignment="1">
      <alignment vertical="center"/>
    </xf>
    <xf numFmtId="4" fontId="31" fillId="7" borderId="43" xfId="0" applyNumberFormat="1" applyFont="1" applyFill="1" applyBorder="1" applyAlignment="1">
      <alignment vertical="center"/>
    </xf>
    <xf numFmtId="4" fontId="30" fillId="7" borderId="45" xfId="0" applyNumberFormat="1" applyFont="1" applyFill="1" applyBorder="1" applyAlignment="1">
      <alignment vertical="center"/>
    </xf>
    <xf numFmtId="3" fontId="23" fillId="0" borderId="1" xfId="20" applyFont="1" applyBorder="1" applyAlignment="1" applyProtection="1" quotePrefix="1">
      <alignment horizontal="center" vertical="center"/>
      <protection/>
    </xf>
    <xf numFmtId="3" fontId="23" fillId="0" borderId="1" xfId="20" applyFont="1" applyBorder="1" applyAlignment="1" applyProtection="1">
      <alignment horizontal="center" vertical="center"/>
      <protection/>
    </xf>
    <xf numFmtId="164" fontId="28" fillId="5" borderId="49" xfId="0" applyNumberFormat="1" applyFont="1" applyFill="1" applyBorder="1" applyAlignment="1" quotePrefix="1">
      <alignment horizontal="center" vertical="center"/>
    </xf>
    <xf numFmtId="164" fontId="28" fillId="5" borderId="50" xfId="0" applyNumberFormat="1" applyFont="1" applyFill="1" applyBorder="1" applyAlignment="1" quotePrefix="1">
      <alignment horizontal="center" vertical="center"/>
    </xf>
    <xf numFmtId="164" fontId="27" fillId="0" borderId="0" xfId="0" applyNumberFormat="1" applyFont="1" applyAlignment="1" quotePrefix="1">
      <alignment horizontal="center"/>
    </xf>
    <xf numFmtId="164" fontId="28" fillId="7" borderId="49" xfId="0" applyNumberFormat="1" applyFont="1" applyFill="1" applyBorder="1" applyAlignment="1" quotePrefix="1">
      <alignment horizontal="center" vertical="center"/>
    </xf>
    <xf numFmtId="164" fontId="28" fillId="7" borderId="50" xfId="0" applyNumberFormat="1" applyFont="1" applyFill="1" applyBorder="1" applyAlignment="1" quotePrefix="1">
      <alignment horizontal="center" vertical="center"/>
    </xf>
    <xf numFmtId="0" fontId="23" fillId="0" borderId="20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4" fontId="32" fillId="6" borderId="17" xfId="23" applyNumberFormat="1" applyFont="1" applyFill="1" applyBorder="1" applyAlignment="1">
      <alignment horizontal="right" vertical="center"/>
      <protection/>
    </xf>
    <xf numFmtId="4" fontId="32" fillId="6" borderId="17" xfId="23" applyNumberFormat="1" applyFont="1" applyFill="1" applyBorder="1" applyAlignment="1" quotePrefix="1">
      <alignment horizontal="right"/>
      <protection/>
    </xf>
    <xf numFmtId="4" fontId="32" fillId="6" borderId="17" xfId="0" applyNumberFormat="1" applyFont="1" applyFill="1" applyBorder="1" applyAlignment="1">
      <alignment vertical="center"/>
    </xf>
    <xf numFmtId="4" fontId="32" fillId="0" borderId="18" xfId="0" applyNumberFormat="1" applyFont="1" applyFill="1" applyBorder="1" applyAlignment="1">
      <alignment vertical="center"/>
    </xf>
    <xf numFmtId="4" fontId="32" fillId="6" borderId="17" xfId="0" applyNumberFormat="1" applyFont="1" applyFill="1" applyBorder="1" applyAlignment="1">
      <alignment horizontal="right" vertical="center"/>
    </xf>
    <xf numFmtId="4" fontId="32" fillId="6" borderId="17" xfId="0" applyNumberFormat="1" applyFont="1" applyFill="1" applyBorder="1" applyAlignment="1" quotePrefix="1">
      <alignment horizontal="right" vertical="center"/>
    </xf>
    <xf numFmtId="4" fontId="32" fillId="6" borderId="19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vertical="center"/>
    </xf>
    <xf numFmtId="4" fontId="32" fillId="6" borderId="16" xfId="0" applyNumberFormat="1" applyFont="1" applyFill="1" applyBorder="1" applyAlignment="1">
      <alignment vertical="center"/>
    </xf>
    <xf numFmtId="4" fontId="32" fillId="6" borderId="17" xfId="23" applyNumberFormat="1" applyFont="1" applyFill="1" applyBorder="1" applyAlignment="1">
      <alignment vertical="center"/>
      <protection/>
    </xf>
    <xf numFmtId="4" fontId="32" fillId="6" borderId="19" xfId="23" applyNumberFormat="1" applyFont="1" applyFill="1" applyBorder="1" applyAlignment="1">
      <alignment horizontal="right" vertical="center"/>
      <protection/>
    </xf>
    <xf numFmtId="2" fontId="25" fillId="5" borderId="17" xfId="23" applyNumberFormat="1" applyFont="1" applyFill="1" applyBorder="1" applyAlignment="1">
      <alignment horizontal="center" vertical="center"/>
      <protection/>
    </xf>
    <xf numFmtId="4" fontId="30" fillId="7" borderId="47" xfId="0" applyNumberFormat="1" applyFont="1" applyFill="1" applyBorder="1" applyAlignment="1">
      <alignment vertical="center"/>
    </xf>
    <xf numFmtId="4" fontId="24" fillId="5" borderId="36" xfId="0" applyNumberFormat="1" applyFont="1" applyFill="1" applyBorder="1" applyAlignment="1">
      <alignment vertical="center"/>
    </xf>
    <xf numFmtId="4" fontId="30" fillId="7" borderId="46" xfId="0" applyNumberFormat="1" applyFont="1" applyFill="1" applyBorder="1" applyAlignment="1">
      <alignment vertical="center"/>
    </xf>
    <xf numFmtId="4" fontId="30" fillId="7" borderId="37" xfId="0" applyNumberFormat="1" applyFont="1" applyFill="1" applyBorder="1" applyAlignment="1">
      <alignment vertical="center"/>
    </xf>
  </cellXfs>
  <cellStyles count="16">
    <cellStyle name="Normal" xfId="0"/>
    <cellStyle name="8" xfId="15"/>
    <cellStyle name="Comma" xfId="16"/>
    <cellStyle name="Comma [0]" xfId="17"/>
    <cellStyle name="Followed Hyperlink" xfId="18"/>
    <cellStyle name="Hyperlink" xfId="19"/>
    <cellStyle name="Normal_02KARZAR" xfId="20"/>
    <cellStyle name="Normal_19BORCAL" xfId="21"/>
    <cellStyle name="Normal_2004" xfId="22"/>
    <cellStyle name="Normal_4FAALİYETRAPORU2008" xfId="23"/>
    <cellStyle name="Normal_AYLIK 2004sonhali" xfId="24"/>
    <cellStyle name="Normal_Tablo 202" xfId="25"/>
    <cellStyle name="Normal_Tablo-Borc_alacak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 2004 YILI GERÇEKLEŞEN GİDERLERİMİZİN
 GRUPLARA GÖRE % OLARAK DAĞILIMI
( TOPLAM GİDERLERİMİZ : 71.844.014 MİLYON TL.)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'MART 2012 KARZARAR'!#REF!</c:f>
              <c:strCache>
                <c:ptCount val="1"/>
                <c:pt idx="0">
                  <c:v>#BAŞV!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İlk Madde ve Malzeme
% 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Personel Giderleri
% 66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Dışarıdan Sağl.Fayda ve Hizm.
% 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Çeşitli Giderler
% 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Vergi Resim Harçlar
% 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Amortisman Giderleri
% 15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Faaliyet Dışı Giderler
% 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'MART 2012 KARZARAR'!#REF!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'MART 2012 KARZARAR'!#REF!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38100">
      <a:solidFill/>
    </a:ln>
  </c:spPr>
  <c:txPr>
    <a:bodyPr vert="horz" rot="0"/>
    <a:lstStyle/>
    <a:p>
      <a:pPr>
        <a:defRPr lang="en-US" cap="none" sz="100" b="0" i="0" u="none" baseline="0"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2004 YILI  GERÇEKLEŞEN GELİRLERİMİZİN </a:t>
            </a:r>
            <a:r>
              <a:rPr lang="en-US" cap="none" sz="125" b="1" i="0" u="none" baseline="0"/>
              <a:t>
 GRUPLARA GÖRE % OLARAK DAĞILIMI
( TOPLAM GELİRLERİMİZ : 82.620.023 MİLYON TL.)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'MART 2012 KARZARAR'!#REF!</c:f>
              <c:strCache>
                <c:ptCount val="1"/>
                <c:pt idx="0">
                  <c:v>#BAŞV!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Fener hiz.satışları
% 77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Tahlisiye hiz.satışları
% 18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Gemi Kurtarma hiz.satışları (Cari Yıl Hasılatı)
 % 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Gemi Kurtarma hiz.satışları (Geçmiş Yıllar Hasılatı)
% 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Satıştan İadeler (-)
 % 12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Faiz Gelirleri
% 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Faaliyet Dışı Gelirler
% 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Fener ve Tahlisiye Vade Farkı Gelirleri
% 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'MART 2012 KARZARAR'!#REF!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'MART 2012 KARZARAR'!#REF!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38100">
      <a:solidFill/>
    </a:ln>
  </c:spPr>
  <c:txPr>
    <a:bodyPr vert="horz" rot="0"/>
    <a:lstStyle/>
    <a:p>
      <a:pPr>
        <a:defRPr lang="en-US" cap="none" sz="1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0.6755</cdr:y>
    </cdr:from>
    <cdr:to>
      <cdr:x>0.47125</cdr:x>
      <cdr:y>0.8175</cdr:y>
    </cdr:to>
    <cdr:sp>
      <cdr:nvSpPr>
        <cdr:cNvPr id="1" name="Line 1"/>
        <cdr:cNvSpPr>
          <a:spLocks/>
        </cdr:cNvSpPr>
      </cdr:nvSpPr>
      <cdr:spPr>
        <a:xfrm flipH="1">
          <a:off x="32480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0.4545</cdr:x>
      <cdr:y>0.8355</cdr:y>
    </cdr:from>
    <cdr:to>
      <cdr:x>0.4545</cdr:x>
      <cdr:y>0.8355</cdr:y>
    </cdr:to>
    <cdr:sp>
      <cdr:nvSpPr>
        <cdr:cNvPr id="2" name="Line 2"/>
        <cdr:cNvSpPr>
          <a:spLocks/>
        </cdr:cNvSpPr>
      </cdr:nvSpPr>
      <c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0.8355</cdr:y>
    </cdr:from>
    <cdr:to>
      <cdr:x>0.4545</cdr:x>
      <cdr:y>0.8355</cdr:y>
    </cdr:to>
    <cdr:sp>
      <cdr:nvSpPr>
        <cdr:cNvPr id="3" name="Line 3"/>
        <cdr:cNvSpPr>
          <a:spLocks/>
        </cdr:cNvSpPr>
      </cdr:nvSpPr>
      <cdr:spPr>
        <a:xfrm flipH="1">
          <a:off x="3248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0.66575</cdr:y>
    </cdr:from>
    <cdr:to>
      <cdr:x>0.47125</cdr:x>
      <cdr:y>0.69725</cdr:y>
    </cdr:to>
    <cdr:sp>
      <cdr:nvSpPr>
        <cdr:cNvPr id="4" name="Line 4"/>
        <cdr:cNvSpPr>
          <a:spLocks/>
        </cdr:cNvSpPr>
      </cdr:nvSpPr>
      <cdr:spPr>
        <a:xfrm flipH="1">
          <a:off x="193357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0.497</cdr:y>
    </cdr:from>
    <cdr:to>
      <cdr:x>0.47425</cdr:x>
      <cdr:y>0.63625</cdr:y>
    </cdr:to>
    <cdr:sp>
      <cdr:nvSpPr>
        <cdr:cNvPr id="5" name="Line 5"/>
        <cdr:cNvSpPr>
          <a:spLocks/>
        </cdr:cNvSpPr>
      </cdr:nvSpPr>
      <cdr:spPr>
        <a:xfrm flipH="1" flipV="1">
          <a:off x="2686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0.408</cdr:y>
    </cdr:from>
    <cdr:to>
      <cdr:x>0.48075</cdr:x>
      <cdr:y>0.62175</cdr:y>
    </cdr:to>
    <cdr:sp>
      <cdr:nvSpPr>
        <cdr:cNvPr id="6" name="Line 6"/>
        <cdr:cNvSpPr>
          <a:spLocks/>
        </cdr:cNvSpPr>
      </cdr:nvSpPr>
      <cdr:spPr>
        <a:xfrm flipV="1">
          <a:off x="35433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0.514</cdr:y>
    </cdr:from>
    <cdr:to>
      <cdr:x>0.54225</cdr:x>
      <cdr:y>0.62175</cdr:y>
    </cdr:to>
    <cdr:sp>
      <cdr:nvSpPr>
        <cdr:cNvPr id="7" name="Line 7"/>
        <cdr:cNvSpPr>
          <a:spLocks/>
        </cdr:cNvSpPr>
      </cdr:nvSpPr>
      <cdr:spPr>
        <a:xfrm flipV="1">
          <a:off x="35623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0.6835</cdr:y>
    </cdr:from>
    <cdr:to>
      <cdr:x>0.557</cdr:x>
      <cdr:y>0.75525</cdr:y>
    </cdr:to>
    <cdr:sp>
      <cdr:nvSpPr>
        <cdr:cNvPr id="8" name="Line 8"/>
        <cdr:cNvSpPr>
          <a:spLocks/>
        </cdr:cNvSpPr>
      </cdr:nvSpPr>
      <cdr:spPr>
        <a:xfrm>
          <a:off x="3590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0.323</cdr:x>
      <cdr:y>0.63625</cdr:y>
    </cdr:from>
    <cdr:to>
      <cdr:x>0.47175</cdr:x>
      <cdr:y>0.65275</cdr:y>
    </cdr:to>
    <cdr:sp>
      <cdr:nvSpPr>
        <cdr:cNvPr id="9" name="Line 9"/>
        <cdr:cNvSpPr>
          <a:spLocks/>
        </cdr:cNvSpPr>
      </cdr:nvSpPr>
      <cdr:spPr>
        <a:xfrm>
          <a:off x="23812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123825</xdr:colOff>
      <xdr:row>0</xdr:row>
      <xdr:rowOff>0</xdr:rowOff>
    </xdr:from>
    <xdr:to>
      <xdr:col>63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100250" y="0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104775</xdr:colOff>
      <xdr:row>0</xdr:row>
      <xdr:rowOff>0</xdr:rowOff>
    </xdr:from>
    <xdr:to>
      <xdr:col>63</xdr:col>
      <xdr:colOff>485775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081200" y="0"/>
        <a:ext cx="733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rgul.ongur\Desktop\2010%20AYLIK\KIYI2010M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rgul.ongur\Desktop\2012%20B&#304;LAN&#199;O\1.&#252;&#231;ayl&#305;k\KIYI2012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1"/>
      <sheetName val="ÖZTKIYEM"/>
      <sheetName val="ÖZTTELS"/>
      <sheetName val="MALİBÜNYE"/>
      <sheetName val="RASYO (2)"/>
      <sheetName val="KonsolTB"/>
      <sheetName val="Dövizli.GG"/>
      <sheetName val="AYRKONS"/>
      <sheetName val="AYRKIYEM"/>
      <sheetName val="AYRTELS"/>
    </sheetNames>
    <sheetDataSet>
      <sheetData sheetId="1">
        <row r="26">
          <cell r="AM26">
            <v>0</v>
          </cell>
        </row>
        <row r="36">
          <cell r="AM36">
            <v>0</v>
          </cell>
        </row>
        <row r="41">
          <cell r="AN41">
            <v>0</v>
          </cell>
        </row>
        <row r="42">
          <cell r="AN42">
            <v>0</v>
          </cell>
        </row>
        <row r="47">
          <cell r="AN47">
            <v>0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1">
          <cell r="AM61">
            <v>10207.6</v>
          </cell>
        </row>
        <row r="62">
          <cell r="AM62">
            <v>0</v>
          </cell>
        </row>
        <row r="68">
          <cell r="AM68">
            <v>0</v>
          </cell>
        </row>
      </sheetData>
      <sheetData sheetId="2">
        <row r="26">
          <cell r="AM26">
            <v>0</v>
          </cell>
        </row>
        <row r="36">
          <cell r="AM36">
            <v>0</v>
          </cell>
        </row>
        <row r="41">
          <cell r="AN41">
            <v>0</v>
          </cell>
        </row>
        <row r="42">
          <cell r="AN42">
            <v>0</v>
          </cell>
        </row>
        <row r="47">
          <cell r="AN47">
            <v>0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1">
          <cell r="AM61">
            <v>0</v>
          </cell>
        </row>
        <row r="62">
          <cell r="AM62">
            <v>0</v>
          </cell>
        </row>
        <row r="68">
          <cell r="AM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S1"/>
      <sheetName val="ÖZTKIYEM"/>
      <sheetName val="ÖZTTELS"/>
      <sheetName val="MALİBÜNYE"/>
      <sheetName val="RASYO (2)"/>
      <sheetName val="KonsolTB"/>
      <sheetName val="Dövizli.GG"/>
      <sheetName val="AYRKONS"/>
      <sheetName val="AYRKIYEM"/>
      <sheetName val="AYRTELS"/>
      <sheetName val="Dövizli.GG (2)"/>
    </sheetNames>
    <sheetDataSet>
      <sheetData sheetId="1">
        <row r="7">
          <cell r="I7">
            <v>60068847.03</v>
          </cell>
        </row>
        <row r="8">
          <cell r="I8">
            <v>0</v>
          </cell>
        </row>
        <row r="9">
          <cell r="AM9">
            <v>5397184.140000001</v>
          </cell>
        </row>
        <row r="12">
          <cell r="AM12">
            <v>472174.76</v>
          </cell>
        </row>
        <row r="13">
          <cell r="H13">
            <v>10326892.07</v>
          </cell>
        </row>
        <row r="15">
          <cell r="H15">
            <v>-5122558.55</v>
          </cell>
        </row>
        <row r="16">
          <cell r="I16">
            <v>10522392.959999999</v>
          </cell>
        </row>
        <row r="19">
          <cell r="AN19">
            <v>16919700.509999998</v>
          </cell>
        </row>
        <row r="21">
          <cell r="H21">
            <v>128566.16</v>
          </cell>
        </row>
        <row r="22">
          <cell r="AM22">
            <v>30291099.35</v>
          </cell>
        </row>
        <row r="23">
          <cell r="H23">
            <v>975.86</v>
          </cell>
        </row>
        <row r="24">
          <cell r="AM24">
            <v>-30266426.88</v>
          </cell>
        </row>
        <row r="25">
          <cell r="I25">
            <v>0</v>
          </cell>
        </row>
        <row r="26">
          <cell r="AM26">
            <v>0</v>
          </cell>
        </row>
        <row r="29">
          <cell r="AN29">
            <v>688264.1100000001</v>
          </cell>
        </row>
        <row r="30">
          <cell r="I30">
            <v>132235.97</v>
          </cell>
          <cell r="AN30">
            <v>52050176.74</v>
          </cell>
        </row>
        <row r="31">
          <cell r="I31">
            <v>543887.95</v>
          </cell>
        </row>
        <row r="34">
          <cell r="I34">
            <v>161268.49</v>
          </cell>
        </row>
        <row r="36">
          <cell r="AM36">
            <v>0</v>
          </cell>
        </row>
        <row r="38">
          <cell r="I38">
            <v>0</v>
          </cell>
        </row>
        <row r="41">
          <cell r="AN41">
            <v>0</v>
          </cell>
        </row>
        <row r="42">
          <cell r="AN42">
            <v>0</v>
          </cell>
        </row>
        <row r="46">
          <cell r="H46">
            <v>2741148.42</v>
          </cell>
          <cell r="AN46">
            <v>6176.57</v>
          </cell>
        </row>
        <row r="47">
          <cell r="H47">
            <v>0</v>
          </cell>
          <cell r="AN47">
            <v>0</v>
          </cell>
        </row>
        <row r="52">
          <cell r="H52">
            <v>0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0">
          <cell r="H60">
            <v>411043103.71000004</v>
          </cell>
        </row>
        <row r="61">
          <cell r="H61">
            <v>-264681876.04</v>
          </cell>
          <cell r="AM61">
            <v>10207.6</v>
          </cell>
        </row>
        <row r="62">
          <cell r="H62">
            <v>70645410.65</v>
          </cell>
          <cell r="AM62">
            <v>0</v>
          </cell>
        </row>
        <row r="63">
          <cell r="H63">
            <v>0</v>
          </cell>
        </row>
        <row r="65">
          <cell r="AM65">
            <v>66556885.63</v>
          </cell>
        </row>
        <row r="66">
          <cell r="H66">
            <v>1422138.3</v>
          </cell>
        </row>
        <row r="67">
          <cell r="H67">
            <v>-222957.51</v>
          </cell>
          <cell r="AM67">
            <v>16158023.72</v>
          </cell>
        </row>
        <row r="68">
          <cell r="AM68">
            <v>0</v>
          </cell>
        </row>
        <row r="69">
          <cell r="I69">
            <v>0</v>
          </cell>
        </row>
        <row r="70">
          <cell r="AN70">
            <v>57570049.91</v>
          </cell>
        </row>
        <row r="72">
          <cell r="AN72">
            <v>30761319.869999886</v>
          </cell>
        </row>
        <row r="75">
          <cell r="I75">
            <v>0</v>
          </cell>
        </row>
        <row r="76">
          <cell r="I76">
            <v>0</v>
          </cell>
        </row>
      </sheetData>
      <sheetData sheetId="2">
        <row r="7">
          <cell r="I7">
            <v>75266.62999999999</v>
          </cell>
        </row>
        <row r="8">
          <cell r="I8">
            <v>0</v>
          </cell>
        </row>
        <row r="9">
          <cell r="AM9">
            <v>395931.82</v>
          </cell>
        </row>
        <row r="12">
          <cell r="AM12">
            <v>21492.48</v>
          </cell>
        </row>
        <row r="13">
          <cell r="H13">
            <v>2027915.41</v>
          </cell>
        </row>
        <row r="15">
          <cell r="H15">
            <v>-386726.16</v>
          </cell>
        </row>
        <row r="16">
          <cell r="I16">
            <v>30021.38</v>
          </cell>
        </row>
        <row r="19">
          <cell r="AN19">
            <v>82072.18000000001</v>
          </cell>
        </row>
        <row r="21">
          <cell r="H21">
            <v>177.85</v>
          </cell>
        </row>
        <row r="22">
          <cell r="AM22">
            <v>0</v>
          </cell>
        </row>
        <row r="23">
          <cell r="H23">
            <v>0</v>
          </cell>
        </row>
        <row r="24">
          <cell r="AM24">
            <v>0</v>
          </cell>
        </row>
        <row r="25">
          <cell r="I25">
            <v>0</v>
          </cell>
        </row>
        <row r="26">
          <cell r="AM26">
            <v>0</v>
          </cell>
        </row>
        <row r="29">
          <cell r="AN29">
            <v>0</v>
          </cell>
        </row>
        <row r="30">
          <cell r="I30">
            <v>0</v>
          </cell>
          <cell r="AN30">
            <v>10604804.26</v>
          </cell>
        </row>
        <row r="31">
          <cell r="I31">
            <v>450</v>
          </cell>
        </row>
        <row r="34">
          <cell r="I34">
            <v>54742.27</v>
          </cell>
        </row>
        <row r="36">
          <cell r="AM36">
            <v>0</v>
          </cell>
        </row>
        <row r="38">
          <cell r="I38">
            <v>0</v>
          </cell>
        </row>
        <row r="41">
          <cell r="AN41">
            <v>0</v>
          </cell>
        </row>
        <row r="42">
          <cell r="AN42">
            <v>0</v>
          </cell>
        </row>
        <row r="46">
          <cell r="AN46">
            <v>0</v>
          </cell>
        </row>
        <row r="47">
          <cell r="AN47">
            <v>0</v>
          </cell>
        </row>
        <row r="52">
          <cell r="H52">
            <v>0</v>
          </cell>
        </row>
        <row r="57">
          <cell r="AM57">
            <v>0</v>
          </cell>
        </row>
        <row r="58">
          <cell r="AM58">
            <v>0</v>
          </cell>
        </row>
        <row r="59">
          <cell r="AM59">
            <v>0</v>
          </cell>
        </row>
        <row r="60">
          <cell r="H60">
            <v>15365257.04</v>
          </cell>
        </row>
        <row r="61">
          <cell r="H61">
            <v>-6635818.39</v>
          </cell>
          <cell r="AM61">
            <v>0</v>
          </cell>
        </row>
        <row r="62">
          <cell r="H62">
            <v>0</v>
          </cell>
          <cell r="AM62">
            <v>0</v>
          </cell>
        </row>
        <row r="63">
          <cell r="H63">
            <v>0</v>
          </cell>
        </row>
        <row r="65">
          <cell r="AM65">
            <v>0</v>
          </cell>
        </row>
        <row r="66">
          <cell r="H66">
            <v>0</v>
          </cell>
        </row>
        <row r="67">
          <cell r="H67">
            <v>0</v>
          </cell>
          <cell r="AM67">
            <v>0</v>
          </cell>
        </row>
        <row r="68">
          <cell r="AM68">
            <v>0</v>
          </cell>
        </row>
        <row r="69">
          <cell r="I69">
            <v>0</v>
          </cell>
        </row>
        <row r="70">
          <cell r="AN70">
            <v>0</v>
          </cell>
        </row>
        <row r="72">
          <cell r="AN72">
            <v>-573014.7100000009</v>
          </cell>
        </row>
        <row r="75">
          <cell r="I75">
            <v>0</v>
          </cell>
        </row>
        <row r="76">
          <cell r="I76">
            <v>0</v>
          </cell>
        </row>
      </sheetData>
      <sheetData sheetId="3">
        <row r="10">
          <cell r="K10">
            <v>60144113.660000004</v>
          </cell>
        </row>
        <row r="11">
          <cell r="K11">
            <v>6845522.7700000005</v>
          </cell>
        </row>
        <row r="12">
          <cell r="K12">
            <v>10552414.34</v>
          </cell>
        </row>
        <row r="15">
          <cell r="K15">
            <v>78348344.56000002</v>
          </cell>
        </row>
        <row r="32">
          <cell r="K32">
            <v>86656473.47</v>
          </cell>
        </row>
        <row r="38">
          <cell r="K38">
            <v>86662650.03999999</v>
          </cell>
        </row>
        <row r="45">
          <cell r="K45">
            <v>30188305.159999885</v>
          </cell>
        </row>
        <row r="46">
          <cell r="K46">
            <v>221578111.4599999</v>
          </cell>
        </row>
        <row r="47">
          <cell r="K47">
            <v>308240761.4999999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>
    <tabColor indexed="27"/>
    <pageSetUpPr fitToPage="1"/>
  </sheetPr>
  <dimension ref="A2:C70"/>
  <sheetViews>
    <sheetView showGridLines="0" workbookViewId="0" topLeftCell="A52">
      <selection activeCell="C70" sqref="C70"/>
    </sheetView>
  </sheetViews>
  <sheetFormatPr defaultColWidth="9.00390625" defaultRowHeight="12.75"/>
  <cols>
    <col min="1" max="1" width="34.75390625" style="24" bestFit="1" customWidth="1"/>
    <col min="2" max="2" width="16.25390625" style="24" customWidth="1"/>
    <col min="3" max="3" width="17.375" style="24" customWidth="1"/>
    <col min="4" max="16384" width="9.125" style="24" customWidth="1"/>
  </cols>
  <sheetData>
    <row r="2" spans="1:3" ht="11.25">
      <c r="A2" s="22" t="s">
        <v>342</v>
      </c>
      <c r="B2" s="22"/>
      <c r="C2" s="23" t="s">
        <v>349</v>
      </c>
    </row>
    <row r="3" spans="1:3" ht="11.25">
      <c r="A3" s="230"/>
      <c r="B3" s="231"/>
      <c r="C3" s="231"/>
    </row>
    <row r="4" spans="1:3" ht="22.5">
      <c r="A4" s="25" t="s">
        <v>269</v>
      </c>
      <c r="B4" s="208" t="s">
        <v>355</v>
      </c>
      <c r="C4" s="194" t="s">
        <v>356</v>
      </c>
    </row>
    <row r="5" spans="1:3" ht="11.25">
      <c r="A5" s="26" t="s">
        <v>270</v>
      </c>
      <c r="B5" s="167">
        <f>+B6+B9</f>
        <v>83862</v>
      </c>
      <c r="C5" s="195">
        <f>+C6+C9</f>
        <v>103169</v>
      </c>
    </row>
    <row r="6" spans="1:3" ht="11.25">
      <c r="A6" s="27" t="s">
        <v>271</v>
      </c>
      <c r="B6" s="168">
        <f>SUM(B7:B8)</f>
        <v>83078</v>
      </c>
      <c r="C6" s="196">
        <f>SUM(C7:C8)</f>
        <v>102392</v>
      </c>
    </row>
    <row r="7" spans="1:3" ht="11.25">
      <c r="A7" s="28" t="s">
        <v>272</v>
      </c>
      <c r="B7" s="168">
        <v>7133</v>
      </c>
      <c r="C7" s="196">
        <v>13058</v>
      </c>
    </row>
    <row r="8" spans="1:3" ht="11.25">
      <c r="A8" s="28" t="s">
        <v>333</v>
      </c>
      <c r="B8" s="168">
        <v>75945</v>
      </c>
      <c r="C8" s="196">
        <v>89334</v>
      </c>
    </row>
    <row r="9" spans="1:3" ht="11.25">
      <c r="A9" s="27" t="s">
        <v>273</v>
      </c>
      <c r="B9" s="168">
        <f>SUM(B10:B13)</f>
        <v>784</v>
      </c>
      <c r="C9" s="196">
        <f>SUM(C10:C13)</f>
        <v>777</v>
      </c>
    </row>
    <row r="10" spans="1:3" ht="11.25">
      <c r="A10" s="28" t="s">
        <v>274</v>
      </c>
      <c r="B10" s="168">
        <v>0</v>
      </c>
      <c r="C10" s="196">
        <v>0</v>
      </c>
    </row>
    <row r="11" spans="1:3" ht="11.25">
      <c r="A11" s="28" t="s">
        <v>275</v>
      </c>
      <c r="B11" s="168">
        <v>0</v>
      </c>
      <c r="C11" s="196">
        <v>0</v>
      </c>
    </row>
    <row r="12" spans="1:3" ht="11.25">
      <c r="A12" s="28" t="s">
        <v>276</v>
      </c>
      <c r="B12" s="168">
        <v>784</v>
      </c>
      <c r="C12" s="196">
        <v>777</v>
      </c>
    </row>
    <row r="13" spans="1:3" ht="11.25">
      <c r="A13" s="27" t="s">
        <v>277</v>
      </c>
      <c r="B13" s="168">
        <v>0</v>
      </c>
      <c r="C13" s="196">
        <v>0</v>
      </c>
    </row>
    <row r="14" spans="1:3" ht="11.25">
      <c r="A14" s="29" t="s">
        <v>278</v>
      </c>
      <c r="B14" s="168">
        <f>SUM(B16:B18)</f>
        <v>11373</v>
      </c>
      <c r="C14" s="196">
        <f>SUM(C16:C18)</f>
        <v>13431</v>
      </c>
    </row>
    <row r="15" spans="1:3" ht="11.25">
      <c r="A15" s="30" t="s">
        <v>279</v>
      </c>
      <c r="B15" s="168">
        <v>0</v>
      </c>
      <c r="C15" s="196">
        <v>0</v>
      </c>
    </row>
    <row r="16" spans="1:3" ht="11.25">
      <c r="A16" s="30" t="s">
        <v>280</v>
      </c>
      <c r="B16" s="168">
        <v>321</v>
      </c>
      <c r="C16" s="196">
        <v>210</v>
      </c>
    </row>
    <row r="17" spans="1:3" ht="11.25">
      <c r="A17" s="30" t="s">
        <v>281</v>
      </c>
      <c r="B17" s="168"/>
      <c r="C17" s="196"/>
    </row>
    <row r="18" spans="1:3" ht="11.25">
      <c r="A18" s="30" t="s">
        <v>282</v>
      </c>
      <c r="B18" s="168">
        <v>11052</v>
      </c>
      <c r="C18" s="196">
        <v>13221</v>
      </c>
    </row>
    <row r="19" spans="1:3" ht="11.25">
      <c r="A19" s="29" t="s">
        <v>283</v>
      </c>
      <c r="B19" s="168">
        <f>+B5-B14</f>
        <v>72489</v>
      </c>
      <c r="C19" s="196">
        <f>+C5-C14</f>
        <v>89738</v>
      </c>
    </row>
    <row r="20" spans="1:3" ht="11.25">
      <c r="A20" s="29" t="s">
        <v>284</v>
      </c>
      <c r="B20" s="168">
        <f>SUM(B21:B24)</f>
        <v>37631</v>
      </c>
      <c r="C20" s="196">
        <f>SUM(C21:C24)</f>
        <v>43449</v>
      </c>
    </row>
    <row r="21" spans="1:3" ht="11.25">
      <c r="A21" s="30" t="s">
        <v>285</v>
      </c>
      <c r="B21" s="168">
        <v>0</v>
      </c>
      <c r="C21" s="196">
        <v>0</v>
      </c>
    </row>
    <row r="22" spans="1:3" ht="11.25">
      <c r="A22" s="30" t="s">
        <v>286</v>
      </c>
      <c r="B22" s="168">
        <v>0</v>
      </c>
      <c r="C22" s="196">
        <v>0</v>
      </c>
    </row>
    <row r="23" spans="1:3" ht="11.25">
      <c r="A23" s="30" t="s">
        <v>287</v>
      </c>
      <c r="B23" s="168">
        <v>37631</v>
      </c>
      <c r="C23" s="196">
        <v>43449</v>
      </c>
    </row>
    <row r="24" spans="1:3" ht="11.25">
      <c r="A24" s="30" t="s">
        <v>288</v>
      </c>
      <c r="B24" s="168">
        <v>0</v>
      </c>
      <c r="C24" s="196">
        <v>0</v>
      </c>
    </row>
    <row r="25" spans="1:3" ht="11.25">
      <c r="A25" s="29" t="s">
        <v>289</v>
      </c>
      <c r="B25" s="168">
        <f>+B19-B20</f>
        <v>34858</v>
      </c>
      <c r="C25" s="196">
        <f>+C19-C20</f>
        <v>46289</v>
      </c>
    </row>
    <row r="26" spans="1:3" ht="11.25">
      <c r="A26" s="29" t="s">
        <v>290</v>
      </c>
      <c r="B26" s="168">
        <f>SUM(B27:B29)</f>
        <v>16687</v>
      </c>
      <c r="C26" s="196">
        <f>SUM(C27:C29)</f>
        <v>17465</v>
      </c>
    </row>
    <row r="27" spans="1:3" ht="11.25">
      <c r="A27" s="30" t="s">
        <v>291</v>
      </c>
      <c r="B27" s="168">
        <v>0</v>
      </c>
      <c r="C27" s="196">
        <v>0</v>
      </c>
    </row>
    <row r="28" spans="1:3" ht="11.25">
      <c r="A28" s="30" t="s">
        <v>292</v>
      </c>
      <c r="B28" s="168">
        <v>0</v>
      </c>
      <c r="C28" s="196">
        <v>0</v>
      </c>
    </row>
    <row r="29" spans="1:3" ht="11.25">
      <c r="A29" s="30" t="s">
        <v>293</v>
      </c>
      <c r="B29" s="168">
        <v>16687</v>
      </c>
      <c r="C29" s="196">
        <v>17465</v>
      </c>
    </row>
    <row r="30" spans="1:3" ht="11.25">
      <c r="A30" s="29" t="s">
        <v>294</v>
      </c>
      <c r="B30" s="168">
        <f>+B25-B26</f>
        <v>18171</v>
      </c>
      <c r="C30" s="196">
        <f>+C25-C26</f>
        <v>28824</v>
      </c>
    </row>
    <row r="31" spans="1:3" ht="11.25">
      <c r="A31" s="29" t="s">
        <v>295</v>
      </c>
      <c r="B31" s="168">
        <f>SUM(B32:B41)</f>
        <v>1930</v>
      </c>
      <c r="C31" s="196">
        <f>SUM(C32:C41)</f>
        <v>2868</v>
      </c>
    </row>
    <row r="32" spans="1:3" ht="11.25">
      <c r="A32" s="30" t="s">
        <v>296</v>
      </c>
      <c r="B32" s="168">
        <v>0</v>
      </c>
      <c r="C32" s="196">
        <v>0</v>
      </c>
    </row>
    <row r="33" spans="1:3" ht="11.25">
      <c r="A33" s="30" t="s">
        <v>297</v>
      </c>
      <c r="B33" s="168">
        <v>0</v>
      </c>
      <c r="C33" s="196">
        <v>0</v>
      </c>
    </row>
    <row r="34" spans="1:3" ht="11.25">
      <c r="A34" s="30" t="s">
        <v>298</v>
      </c>
      <c r="B34" s="168">
        <v>755</v>
      </c>
      <c r="C34" s="196">
        <v>1343</v>
      </c>
    </row>
    <row r="35" spans="1:3" ht="11.25">
      <c r="A35" s="30" t="s">
        <v>299</v>
      </c>
      <c r="B35" s="168">
        <v>0</v>
      </c>
      <c r="C35" s="196">
        <v>0</v>
      </c>
    </row>
    <row r="36" spans="1:3" ht="11.25">
      <c r="A36" s="30" t="s">
        <v>300</v>
      </c>
      <c r="B36" s="168">
        <v>269</v>
      </c>
      <c r="C36" s="196">
        <v>383</v>
      </c>
    </row>
    <row r="37" spans="1:3" ht="11.25">
      <c r="A37" s="30" t="s">
        <v>301</v>
      </c>
      <c r="B37" s="168">
        <v>0</v>
      </c>
      <c r="C37" s="196">
        <v>0</v>
      </c>
    </row>
    <row r="38" spans="1:3" ht="11.25">
      <c r="A38" s="30" t="s">
        <v>302</v>
      </c>
      <c r="B38" s="168">
        <v>84</v>
      </c>
      <c r="C38" s="196">
        <v>94</v>
      </c>
    </row>
    <row r="39" spans="1:3" ht="11.25">
      <c r="A39" s="30" t="s">
        <v>303</v>
      </c>
      <c r="B39" s="168">
        <v>0</v>
      </c>
      <c r="C39" s="196">
        <v>0</v>
      </c>
    </row>
    <row r="40" spans="1:3" ht="11.25">
      <c r="A40" s="30" t="s">
        <v>304</v>
      </c>
      <c r="B40" s="168">
        <v>0</v>
      </c>
      <c r="C40" s="196">
        <v>0</v>
      </c>
    </row>
    <row r="41" spans="1:3" ht="11.25">
      <c r="A41" s="30" t="s">
        <v>305</v>
      </c>
      <c r="B41" s="168">
        <v>822</v>
      </c>
      <c r="C41" s="196">
        <v>1048</v>
      </c>
    </row>
    <row r="42" spans="1:3" ht="11.25">
      <c r="A42" s="29" t="s">
        <v>306</v>
      </c>
      <c r="B42" s="168">
        <f>SUM(B44:B49)</f>
        <v>1115</v>
      </c>
      <c r="C42" s="196">
        <f>SUM(C44:C49)</f>
        <v>1234</v>
      </c>
    </row>
    <row r="43" spans="1:3" ht="11.25">
      <c r="A43" s="30" t="s">
        <v>307</v>
      </c>
      <c r="B43" s="168">
        <v>0</v>
      </c>
      <c r="C43" s="196">
        <v>0</v>
      </c>
    </row>
    <row r="44" spans="1:3" ht="11.25">
      <c r="A44" s="30" t="s">
        <v>308</v>
      </c>
      <c r="B44" s="168">
        <v>617</v>
      </c>
      <c r="C44" s="196">
        <v>681</v>
      </c>
    </row>
    <row r="45" spans="1:3" ht="11.25">
      <c r="A45" s="30" t="s">
        <v>309</v>
      </c>
      <c r="B45" s="168">
        <v>0</v>
      </c>
      <c r="C45" s="196">
        <v>0</v>
      </c>
    </row>
    <row r="46" spans="1:3" ht="11.25">
      <c r="A46" s="30" t="s">
        <v>310</v>
      </c>
      <c r="B46" s="168">
        <v>102</v>
      </c>
      <c r="C46" s="196">
        <v>264</v>
      </c>
    </row>
    <row r="47" spans="1:3" ht="11.25">
      <c r="A47" s="30" t="s">
        <v>311</v>
      </c>
      <c r="B47" s="168">
        <v>0</v>
      </c>
      <c r="C47" s="196">
        <v>0</v>
      </c>
    </row>
    <row r="48" spans="1:3" ht="11.25">
      <c r="A48" s="30" t="s">
        <v>312</v>
      </c>
      <c r="B48" s="168">
        <v>0</v>
      </c>
      <c r="C48" s="196">
        <v>0</v>
      </c>
    </row>
    <row r="49" spans="1:3" ht="11.25">
      <c r="A49" s="30" t="s">
        <v>313</v>
      </c>
      <c r="B49" s="168">
        <v>396</v>
      </c>
      <c r="C49" s="196">
        <v>289</v>
      </c>
    </row>
    <row r="50" spans="1:3" ht="11.25">
      <c r="A50" s="29" t="s">
        <v>314</v>
      </c>
      <c r="B50" s="168">
        <v>0</v>
      </c>
      <c r="C50" s="196">
        <v>0</v>
      </c>
    </row>
    <row r="51" spans="1:3" ht="11.25">
      <c r="A51" s="27" t="s">
        <v>315</v>
      </c>
      <c r="B51" s="168">
        <v>0</v>
      </c>
      <c r="C51" s="196">
        <v>0</v>
      </c>
    </row>
    <row r="52" spans="1:3" ht="11.25">
      <c r="A52" s="31" t="s">
        <v>316</v>
      </c>
      <c r="B52" s="168">
        <v>0</v>
      </c>
      <c r="C52" s="196">
        <v>0</v>
      </c>
    </row>
    <row r="53" spans="1:3" ht="11.25">
      <c r="A53" s="31" t="s">
        <v>307</v>
      </c>
      <c r="B53" s="168">
        <v>0</v>
      </c>
      <c r="C53" s="196">
        <v>0</v>
      </c>
    </row>
    <row r="54" spans="1:3" ht="11.25">
      <c r="A54" s="31" t="s">
        <v>317</v>
      </c>
      <c r="B54" s="168">
        <v>0</v>
      </c>
      <c r="C54" s="196">
        <v>0</v>
      </c>
    </row>
    <row r="55" spans="1:3" ht="11.25">
      <c r="A55" s="31" t="s">
        <v>268</v>
      </c>
      <c r="B55" s="168">
        <v>0</v>
      </c>
      <c r="C55" s="196">
        <v>0</v>
      </c>
    </row>
    <row r="56" spans="1:3" ht="11.25">
      <c r="A56" s="27" t="s">
        <v>318</v>
      </c>
      <c r="B56" s="168">
        <v>0</v>
      </c>
      <c r="C56" s="196">
        <v>0</v>
      </c>
    </row>
    <row r="57" spans="1:3" ht="11.25">
      <c r="A57" s="31" t="s">
        <v>316</v>
      </c>
      <c r="B57" s="168">
        <v>0</v>
      </c>
      <c r="C57" s="196">
        <v>0</v>
      </c>
    </row>
    <row r="58" spans="1:3" ht="11.25">
      <c r="A58" s="31" t="s">
        <v>307</v>
      </c>
      <c r="B58" s="168">
        <v>0</v>
      </c>
      <c r="C58" s="196">
        <v>0</v>
      </c>
    </row>
    <row r="59" spans="1:3" ht="11.25">
      <c r="A59" s="31" t="s">
        <v>317</v>
      </c>
      <c r="B59" s="168">
        <v>0</v>
      </c>
      <c r="C59" s="196">
        <v>0</v>
      </c>
    </row>
    <row r="60" spans="1:3" ht="11.25">
      <c r="A60" s="31" t="s">
        <v>268</v>
      </c>
      <c r="B60" s="168">
        <v>0</v>
      </c>
      <c r="C60" s="196">
        <v>0</v>
      </c>
    </row>
    <row r="61" spans="1:3" ht="11.25">
      <c r="A61" s="29" t="s">
        <v>319</v>
      </c>
      <c r="B61" s="168">
        <f>SUM(B62:B63)</f>
        <v>570</v>
      </c>
      <c r="C61" s="196">
        <f>SUM(C62:C63)</f>
        <v>158</v>
      </c>
    </row>
    <row r="62" spans="1:3" ht="11.25">
      <c r="A62" s="30" t="s">
        <v>320</v>
      </c>
      <c r="B62" s="168">
        <v>248</v>
      </c>
      <c r="C62" s="196">
        <v>81</v>
      </c>
    </row>
    <row r="63" spans="1:3" ht="11.25">
      <c r="A63" s="30" t="s">
        <v>321</v>
      </c>
      <c r="B63" s="168">
        <v>322</v>
      </c>
      <c r="C63" s="196">
        <v>77</v>
      </c>
    </row>
    <row r="64" spans="1:3" ht="11.25">
      <c r="A64" s="29" t="s">
        <v>322</v>
      </c>
      <c r="B64" s="168">
        <f>SUM(B65:B67)</f>
        <v>172</v>
      </c>
      <c r="C64" s="196">
        <f>SUM(C65:C67)</f>
        <v>428</v>
      </c>
    </row>
    <row r="65" spans="1:3" ht="11.25">
      <c r="A65" s="30" t="s">
        <v>323</v>
      </c>
      <c r="B65" s="168">
        <v>0</v>
      </c>
      <c r="C65" s="196">
        <v>0</v>
      </c>
    </row>
    <row r="66" spans="1:3" ht="11.25">
      <c r="A66" s="30" t="s">
        <v>324</v>
      </c>
      <c r="B66" s="168">
        <v>117</v>
      </c>
      <c r="C66" s="196">
        <v>357</v>
      </c>
    </row>
    <row r="67" spans="1:3" ht="11.25">
      <c r="A67" s="30" t="s">
        <v>325</v>
      </c>
      <c r="B67" s="168">
        <v>55</v>
      </c>
      <c r="C67" s="196">
        <v>71</v>
      </c>
    </row>
    <row r="68" spans="1:3" ht="15.75" customHeight="1">
      <c r="A68" s="32" t="s">
        <v>326</v>
      </c>
      <c r="B68" s="169">
        <f>+B30+B31-B42-B50+B61-B64</f>
        <v>19384</v>
      </c>
      <c r="C68" s="197">
        <f>+C30+C31-C42-C50+C61-C64</f>
        <v>30188</v>
      </c>
    </row>
    <row r="69" spans="1:3" ht="11.25">
      <c r="A69" s="32" t="s">
        <v>328</v>
      </c>
      <c r="B69" s="169"/>
      <c r="C69" s="197"/>
    </row>
    <row r="70" spans="1:3" ht="11.25">
      <c r="A70" s="33" t="s">
        <v>329</v>
      </c>
      <c r="B70" s="170">
        <f>+B68-B69</f>
        <v>19384</v>
      </c>
      <c r="C70" s="198">
        <f>+C68-C69</f>
        <v>30188</v>
      </c>
    </row>
  </sheetData>
  <mergeCells count="1">
    <mergeCell ref="A3:C3"/>
  </mergeCells>
  <printOptions horizontalCentered="1" verticalCentered="1"/>
  <pageMargins left="0" right="0.1968503937007874" top="0.35433070866141736" bottom="0.5905511811023623" header="0.1968503937007874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78"/>
  <sheetViews>
    <sheetView showGridLines="0" zoomScale="75" zoomScaleNormal="75" workbookViewId="0" topLeftCell="A44">
      <selection activeCell="P78" sqref="P78"/>
    </sheetView>
  </sheetViews>
  <sheetFormatPr defaultColWidth="9.125" defaultRowHeight="13.5" customHeight="1"/>
  <cols>
    <col min="1" max="2" width="1.75390625" style="35" customWidth="1"/>
    <col min="3" max="3" width="1.25" style="35" customWidth="1"/>
    <col min="4" max="4" width="1.875" style="35" customWidth="1"/>
    <col min="5" max="5" width="33.625" style="35" customWidth="1"/>
    <col min="6" max="6" width="15.375" style="35" bestFit="1" customWidth="1"/>
    <col min="7" max="7" width="17.875" style="35" bestFit="1" customWidth="1"/>
    <col min="8" max="8" width="15.375" style="35" bestFit="1" customWidth="1"/>
    <col min="9" max="9" width="17.875" style="35" bestFit="1" customWidth="1"/>
    <col min="10" max="10" width="1.875" style="35" customWidth="1"/>
    <col min="11" max="11" width="2.00390625" style="35" customWidth="1"/>
    <col min="12" max="12" width="1.625" style="35" customWidth="1"/>
    <col min="13" max="13" width="4.375" style="35" customWidth="1"/>
    <col min="14" max="14" width="30.75390625" style="35" customWidth="1"/>
    <col min="15" max="15" width="13.25390625" style="35" bestFit="1" customWidth="1"/>
    <col min="16" max="16" width="17.875" style="35" bestFit="1" customWidth="1"/>
    <col min="17" max="17" width="18.625" style="35" customWidth="1"/>
    <col min="18" max="18" width="17.875" style="35" bestFit="1" customWidth="1"/>
    <col min="19" max="16384" width="12.75390625" style="35" customWidth="1"/>
  </cols>
  <sheetData>
    <row r="1" spans="1:18" ht="13.5" customHeight="1">
      <c r="A1" s="34"/>
      <c r="O1" s="36"/>
      <c r="P1" s="36"/>
      <c r="Q1" s="36"/>
      <c r="R1" s="37"/>
    </row>
    <row r="2" spans="1:18" ht="18" customHeight="1">
      <c r="A2" s="234" t="s">
        <v>208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ht="18" customHeight="1">
      <c r="A3" s="234" t="s">
        <v>353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8" ht="38.25" customHeight="1" thickBot="1">
      <c r="A4" s="38" t="s">
        <v>38</v>
      </c>
      <c r="B4" s="38"/>
      <c r="C4" s="38"/>
      <c r="D4" s="38"/>
      <c r="E4" s="38"/>
      <c r="F4" s="39"/>
      <c r="G4" s="39"/>
      <c r="H4" s="39"/>
      <c r="I4" s="39"/>
      <c r="J4" s="38" t="s">
        <v>39</v>
      </c>
      <c r="K4" s="38"/>
      <c r="L4" s="38"/>
      <c r="M4" s="38"/>
      <c r="N4" s="38"/>
      <c r="O4" s="40" t="s">
        <v>39</v>
      </c>
      <c r="P4" s="40"/>
      <c r="Q4" s="41" t="s">
        <v>40</v>
      </c>
      <c r="R4" s="42"/>
    </row>
    <row r="5" spans="1:18" ht="18" customHeight="1" thickBot="1">
      <c r="A5" s="43"/>
      <c r="B5" s="44"/>
      <c r="C5" s="44"/>
      <c r="D5" s="44"/>
      <c r="E5" s="44"/>
      <c r="F5" s="232" t="s">
        <v>350</v>
      </c>
      <c r="G5" s="233"/>
      <c r="H5" s="235" t="s">
        <v>354</v>
      </c>
      <c r="I5" s="236"/>
      <c r="J5" s="44"/>
      <c r="K5" s="44"/>
      <c r="L5" s="44"/>
      <c r="M5" s="44"/>
      <c r="N5" s="44"/>
      <c r="O5" s="232" t="s">
        <v>350</v>
      </c>
      <c r="P5" s="233"/>
      <c r="Q5" s="235" t="s">
        <v>354</v>
      </c>
      <c r="R5" s="236"/>
    </row>
    <row r="6" spans="1:18" ht="18" customHeight="1">
      <c r="A6" s="45" t="s">
        <v>41</v>
      </c>
      <c r="B6" s="46"/>
      <c r="C6" s="46"/>
      <c r="D6" s="46"/>
      <c r="E6" s="46"/>
      <c r="F6" s="173"/>
      <c r="G6" s="174"/>
      <c r="H6" s="209"/>
      <c r="I6" s="210"/>
      <c r="J6" s="46" t="s">
        <v>42</v>
      </c>
      <c r="K6" s="46"/>
      <c r="L6" s="46"/>
      <c r="M6" s="46"/>
      <c r="N6" s="46"/>
      <c r="O6" s="183"/>
      <c r="P6" s="184"/>
      <c r="Q6" s="219"/>
      <c r="R6" s="220"/>
    </row>
    <row r="7" spans="1:18" ht="18" customHeight="1">
      <c r="A7" s="47"/>
      <c r="B7" s="46" t="s">
        <v>43</v>
      </c>
      <c r="C7" s="46"/>
      <c r="D7" s="46"/>
      <c r="E7" s="46"/>
      <c r="F7" s="173"/>
      <c r="G7" s="175">
        <v>69056032.8</v>
      </c>
      <c r="H7" s="209"/>
      <c r="I7" s="211">
        <f>'[2]ÖZTKIYEM'!$I$7+'[2]ÖZTTELS'!$I$7</f>
        <v>60144113.660000004</v>
      </c>
      <c r="J7" s="46"/>
      <c r="K7" s="46" t="s">
        <v>44</v>
      </c>
      <c r="L7" s="46"/>
      <c r="M7" s="46"/>
      <c r="N7" s="46"/>
      <c r="O7" s="185"/>
      <c r="P7" s="184">
        <v>0</v>
      </c>
      <c r="Q7" s="221"/>
      <c r="R7" s="220">
        <v>0</v>
      </c>
    </row>
    <row r="8" spans="1:18" ht="18" customHeight="1">
      <c r="A8" s="47"/>
      <c r="B8" s="46" t="s">
        <v>45</v>
      </c>
      <c r="C8" s="46"/>
      <c r="D8" s="46"/>
      <c r="E8" s="46"/>
      <c r="F8" s="173"/>
      <c r="G8" s="175">
        <v>0</v>
      </c>
      <c r="H8" s="209"/>
      <c r="I8" s="211">
        <f>SUM(H9:H11)</f>
        <v>0</v>
      </c>
      <c r="J8" s="46"/>
      <c r="K8" s="46" t="s">
        <v>46</v>
      </c>
      <c r="L8" s="46"/>
      <c r="M8" s="46"/>
      <c r="N8" s="46"/>
      <c r="O8" s="185"/>
      <c r="P8" s="184">
        <f>SUM(O9:O10)</f>
        <v>6891779.5200000005</v>
      </c>
      <c r="Q8" s="221"/>
      <c r="R8" s="220">
        <f>SUM(Q9:Q10)</f>
        <v>5793115.960000001</v>
      </c>
    </row>
    <row r="9" spans="1:18" ht="18" customHeight="1">
      <c r="A9" s="47"/>
      <c r="B9" s="46"/>
      <c r="C9" s="46" t="s">
        <v>47</v>
      </c>
      <c r="D9" s="46"/>
      <c r="E9" s="46"/>
      <c r="F9" s="176">
        <v>0</v>
      </c>
      <c r="G9" s="177"/>
      <c r="H9" s="212">
        <f>'[2]ÖZTKIYEM'!$I$8+'[2]ÖZTTELS'!$I$8</f>
        <v>0</v>
      </c>
      <c r="I9" s="213"/>
      <c r="J9" s="46"/>
      <c r="K9" s="46"/>
      <c r="L9" s="46" t="s">
        <v>48</v>
      </c>
      <c r="M9" s="46"/>
      <c r="N9" s="46"/>
      <c r="O9" s="186">
        <v>6891779.5200000005</v>
      </c>
      <c r="P9" s="187" t="s">
        <v>39</v>
      </c>
      <c r="Q9" s="222">
        <f>+'[2]ÖZTKIYEM'!$AM$9+'[2]ÖZTTELS'!$AM$9</f>
        <v>5793115.960000001</v>
      </c>
      <c r="R9" s="223" t="s">
        <v>39</v>
      </c>
    </row>
    <row r="10" spans="1:18" ht="18" customHeight="1">
      <c r="A10" s="47"/>
      <c r="B10" s="46"/>
      <c r="C10" s="46" t="s">
        <v>49</v>
      </c>
      <c r="D10" s="46"/>
      <c r="E10" s="46"/>
      <c r="F10" s="173"/>
      <c r="G10" s="177"/>
      <c r="H10" s="209"/>
      <c r="I10" s="213"/>
      <c r="J10" s="46"/>
      <c r="K10" s="46"/>
      <c r="L10" s="46" t="s">
        <v>50</v>
      </c>
      <c r="M10" s="46"/>
      <c r="N10" s="46"/>
      <c r="O10" s="188" t="s">
        <v>51</v>
      </c>
      <c r="P10" s="187" t="s">
        <v>39</v>
      </c>
      <c r="Q10" s="224" t="s">
        <v>51</v>
      </c>
      <c r="R10" s="223" t="s">
        <v>39</v>
      </c>
    </row>
    <row r="11" spans="1:18" ht="18" customHeight="1">
      <c r="A11" s="47"/>
      <c r="B11" s="46"/>
      <c r="C11" s="46"/>
      <c r="D11" s="46" t="s">
        <v>52</v>
      </c>
      <c r="E11" s="46"/>
      <c r="F11" s="176"/>
      <c r="G11" s="177" t="s">
        <v>39</v>
      </c>
      <c r="H11" s="212"/>
      <c r="I11" s="213" t="s">
        <v>39</v>
      </c>
      <c r="J11" s="46"/>
      <c r="K11" s="46" t="s">
        <v>53</v>
      </c>
      <c r="L11" s="46"/>
      <c r="M11" s="46"/>
      <c r="N11" s="46"/>
      <c r="O11" s="185"/>
      <c r="P11" s="184">
        <f>SUM(O12:O13)</f>
        <v>342333.85</v>
      </c>
      <c r="Q11" s="221"/>
      <c r="R11" s="220">
        <f>SUM(Q12:Q13)</f>
        <v>493667.24</v>
      </c>
    </row>
    <row r="12" spans="1:18" ht="18" customHeight="1">
      <c r="A12" s="47"/>
      <c r="B12" s="46" t="s">
        <v>54</v>
      </c>
      <c r="C12" s="46"/>
      <c r="D12" s="46"/>
      <c r="E12" s="46"/>
      <c r="F12" s="173"/>
      <c r="G12" s="175">
        <v>9488689.717999998</v>
      </c>
      <c r="H12" s="209"/>
      <c r="I12" s="211">
        <f>SUM(H13:H15)</f>
        <v>6845522.7700000005</v>
      </c>
      <c r="J12" s="46"/>
      <c r="K12" s="46"/>
      <c r="L12" s="46" t="s">
        <v>55</v>
      </c>
      <c r="M12" s="46"/>
      <c r="N12" s="46"/>
      <c r="O12" s="186">
        <v>342333.85</v>
      </c>
      <c r="P12" s="187" t="s">
        <v>39</v>
      </c>
      <c r="Q12" s="222">
        <f>+'[2]ÖZTKIYEM'!$AM$12+'[2]ÖZTTELS'!$AM$12</f>
        <v>493667.24</v>
      </c>
      <c r="R12" s="223" t="s">
        <v>39</v>
      </c>
    </row>
    <row r="13" spans="1:18" ht="18" customHeight="1">
      <c r="A13" s="47"/>
      <c r="B13" s="46"/>
      <c r="C13" s="46" t="s">
        <v>56</v>
      </c>
      <c r="D13" s="46"/>
      <c r="E13" s="46"/>
      <c r="F13" s="176">
        <v>14122660.908</v>
      </c>
      <c r="G13" s="177" t="s">
        <v>39</v>
      </c>
      <c r="H13" s="212">
        <f>'[2]ÖZTKIYEM'!$H$13+'[2]ÖZTTELS'!$H$13</f>
        <v>12354807.48</v>
      </c>
      <c r="I13" s="213" t="s">
        <v>39</v>
      </c>
      <c r="J13" s="46"/>
      <c r="K13" s="46" t="s">
        <v>39</v>
      </c>
      <c r="L13" s="46" t="s">
        <v>57</v>
      </c>
      <c r="M13" s="46"/>
      <c r="N13" s="46"/>
      <c r="O13" s="188" t="s">
        <v>51</v>
      </c>
      <c r="P13" s="187"/>
      <c r="Q13" s="224" t="s">
        <v>51</v>
      </c>
      <c r="R13" s="223"/>
    </row>
    <row r="14" spans="1:18" ht="18" customHeight="1">
      <c r="A14" s="47"/>
      <c r="B14" s="46"/>
      <c r="C14" s="48" t="s">
        <v>58</v>
      </c>
      <c r="D14" s="46"/>
      <c r="E14" s="46"/>
      <c r="F14" s="178" t="s">
        <v>51</v>
      </c>
      <c r="G14" s="177" t="s">
        <v>39</v>
      </c>
      <c r="H14" s="214" t="s">
        <v>51</v>
      </c>
      <c r="I14" s="213" t="s">
        <v>39</v>
      </c>
      <c r="J14" s="46"/>
      <c r="K14" s="46" t="s">
        <v>59</v>
      </c>
      <c r="L14" s="46"/>
      <c r="M14" s="46"/>
      <c r="N14" s="46"/>
      <c r="O14" s="185"/>
      <c r="P14" s="184" t="s">
        <v>39</v>
      </c>
      <c r="Q14" s="221"/>
      <c r="R14" s="220" t="s">
        <v>39</v>
      </c>
    </row>
    <row r="15" spans="1:18" ht="18" customHeight="1">
      <c r="A15" s="47"/>
      <c r="B15" s="46"/>
      <c r="C15" s="46" t="s">
        <v>60</v>
      </c>
      <c r="D15" s="46"/>
      <c r="E15" s="46"/>
      <c r="F15" s="179">
        <v>-4633971.19</v>
      </c>
      <c r="G15" s="177" t="s">
        <v>39</v>
      </c>
      <c r="H15" s="215">
        <f>'[2]ÖZTKIYEM'!$H$15+'[2]ÖZTTELS'!$H$15</f>
        <v>-5509284.71</v>
      </c>
      <c r="I15" s="213" t="s">
        <v>39</v>
      </c>
      <c r="J15" s="46"/>
      <c r="K15" s="46" t="s">
        <v>61</v>
      </c>
      <c r="L15" s="46"/>
      <c r="M15" s="46"/>
      <c r="N15" s="46"/>
      <c r="O15" s="185"/>
      <c r="P15" s="187" t="s">
        <v>39</v>
      </c>
      <c r="Q15" s="221"/>
      <c r="R15" s="223" t="s">
        <v>39</v>
      </c>
    </row>
    <row r="16" spans="1:18" ht="18" customHeight="1">
      <c r="A16" s="47"/>
      <c r="B16" s="46" t="s">
        <v>62</v>
      </c>
      <c r="C16" s="46"/>
      <c r="D16" s="46"/>
      <c r="E16" s="46"/>
      <c r="F16" s="173"/>
      <c r="G16" s="175">
        <v>5591302.709999999</v>
      </c>
      <c r="H16" s="209"/>
      <c r="I16" s="211">
        <f>SUM(H17:H19)</f>
        <v>10552414.34</v>
      </c>
      <c r="J16" s="46"/>
      <c r="K16" s="46"/>
      <c r="L16" s="46" t="s">
        <v>63</v>
      </c>
      <c r="M16" s="46"/>
      <c r="N16" s="46"/>
      <c r="O16" s="185"/>
      <c r="P16" s="184" t="s">
        <v>39</v>
      </c>
      <c r="Q16" s="221"/>
      <c r="R16" s="220" t="s">
        <v>39</v>
      </c>
    </row>
    <row r="17" spans="1:18" ht="18" customHeight="1">
      <c r="A17" s="47"/>
      <c r="B17" s="46"/>
      <c r="C17" s="46" t="s">
        <v>64</v>
      </c>
      <c r="D17" s="46"/>
      <c r="E17" s="46"/>
      <c r="F17" s="176">
        <v>5591302.709999999</v>
      </c>
      <c r="G17" s="177" t="s">
        <v>39</v>
      </c>
      <c r="H17" s="212">
        <f>'[2]ÖZTKIYEM'!$I$16+'[2]ÖZTTELS'!$I$16</f>
        <v>10552414.34</v>
      </c>
      <c r="I17" s="213" t="s">
        <v>39</v>
      </c>
      <c r="J17" s="46"/>
      <c r="K17" s="46"/>
      <c r="L17" s="46" t="s">
        <v>65</v>
      </c>
      <c r="M17" s="46"/>
      <c r="N17" s="46"/>
      <c r="O17" s="185"/>
      <c r="P17" s="187" t="s">
        <v>39</v>
      </c>
      <c r="Q17" s="221"/>
      <c r="R17" s="223" t="s">
        <v>39</v>
      </c>
    </row>
    <row r="18" spans="1:18" ht="18" customHeight="1">
      <c r="A18" s="47"/>
      <c r="B18" s="46"/>
      <c r="C18" s="48" t="s">
        <v>66</v>
      </c>
      <c r="D18" s="46"/>
      <c r="E18" s="46"/>
      <c r="F18" s="178" t="s">
        <v>51</v>
      </c>
      <c r="G18" s="177" t="s">
        <v>39</v>
      </c>
      <c r="H18" s="214" t="s">
        <v>51</v>
      </c>
      <c r="I18" s="213" t="s">
        <v>39</v>
      </c>
      <c r="J18" s="46"/>
      <c r="K18" s="46"/>
      <c r="L18" s="46"/>
      <c r="M18" s="46" t="s">
        <v>67</v>
      </c>
      <c r="N18" s="46"/>
      <c r="O18" s="186"/>
      <c r="P18" s="187" t="s">
        <v>39</v>
      </c>
      <c r="Q18" s="222"/>
      <c r="R18" s="223" t="s">
        <v>39</v>
      </c>
    </row>
    <row r="19" spans="1:18" ht="18" customHeight="1">
      <c r="A19" s="47"/>
      <c r="B19" s="46"/>
      <c r="C19" s="46" t="s">
        <v>68</v>
      </c>
      <c r="D19" s="46"/>
      <c r="E19" s="46"/>
      <c r="F19" s="176"/>
      <c r="G19" s="177" t="s">
        <v>39</v>
      </c>
      <c r="H19" s="212"/>
      <c r="I19" s="213" t="s">
        <v>39</v>
      </c>
      <c r="J19" s="46"/>
      <c r="K19" s="46" t="s">
        <v>69</v>
      </c>
      <c r="L19" s="46"/>
      <c r="M19" s="46"/>
      <c r="N19" s="46"/>
      <c r="O19" s="185"/>
      <c r="P19" s="184">
        <v>8834100.61</v>
      </c>
      <c r="Q19" s="221"/>
      <c r="R19" s="220">
        <f>+'[2]ÖZTKIYEM'!$AN$19+'[2]ÖZTTELS'!$AN$19</f>
        <v>17001772.689999998</v>
      </c>
    </row>
    <row r="20" spans="1:18" ht="18" customHeight="1">
      <c r="A20" s="47"/>
      <c r="B20" s="46" t="s">
        <v>70</v>
      </c>
      <c r="C20" s="46"/>
      <c r="D20" s="46"/>
      <c r="E20" s="46"/>
      <c r="F20" s="173"/>
      <c r="G20" s="175">
        <v>779780.04</v>
      </c>
      <c r="H20" s="209"/>
      <c r="I20" s="211">
        <f>SUM(H21:H23)</f>
        <v>129719.87000000001</v>
      </c>
      <c r="J20" s="46"/>
      <c r="K20" s="46" t="s">
        <v>71</v>
      </c>
      <c r="L20" s="46"/>
      <c r="M20" s="46"/>
      <c r="N20" s="46"/>
      <c r="O20" s="185"/>
      <c r="P20" s="184">
        <v>71950.13999999873</v>
      </c>
      <c r="Q20" s="221"/>
      <c r="R20" s="220">
        <f>SUM(Q22:Q27)</f>
        <v>24672.470000002533</v>
      </c>
    </row>
    <row r="21" spans="1:18" ht="18" customHeight="1">
      <c r="A21" s="47"/>
      <c r="B21" s="46"/>
      <c r="C21" s="46" t="s">
        <v>72</v>
      </c>
      <c r="D21" s="46"/>
      <c r="E21" s="46"/>
      <c r="F21" s="176">
        <v>401432.95</v>
      </c>
      <c r="G21" s="177" t="s">
        <v>39</v>
      </c>
      <c r="H21" s="212">
        <f>'[2]ÖZTKIYEM'!$H$21+'[2]ÖZTTELS'!$H$21</f>
        <v>128744.01000000001</v>
      </c>
      <c r="I21" s="213" t="s">
        <v>39</v>
      </c>
      <c r="J21" s="46"/>
      <c r="K21" s="46"/>
      <c r="L21" s="46" t="s">
        <v>73</v>
      </c>
      <c r="M21" s="46"/>
      <c r="N21" s="46"/>
      <c r="O21" s="185"/>
      <c r="P21" s="187" t="s">
        <v>39</v>
      </c>
      <c r="Q21" s="221"/>
      <c r="R21" s="223" t="s">
        <v>39</v>
      </c>
    </row>
    <row r="22" spans="1:18" ht="18" customHeight="1">
      <c r="A22" s="47"/>
      <c r="B22" s="46"/>
      <c r="C22" s="46" t="s">
        <v>74</v>
      </c>
      <c r="D22" s="46"/>
      <c r="E22" s="46"/>
      <c r="F22" s="178" t="s">
        <v>51</v>
      </c>
      <c r="G22" s="177" t="s">
        <v>39</v>
      </c>
      <c r="H22" s="214" t="s">
        <v>51</v>
      </c>
      <c r="I22" s="213" t="s">
        <v>39</v>
      </c>
      <c r="J22" s="46"/>
      <c r="K22" s="46"/>
      <c r="L22" s="46"/>
      <c r="M22" s="46" t="s">
        <v>75</v>
      </c>
      <c r="N22" s="46"/>
      <c r="O22" s="186">
        <v>13443704.1</v>
      </c>
      <c r="P22" s="187" t="s">
        <v>39</v>
      </c>
      <c r="Q22" s="222">
        <f>+'[2]ÖZTKIYEM'!$AM$22+'[2]ÖZTTELS'!$AM$22</f>
        <v>30291099.35</v>
      </c>
      <c r="R22" s="223" t="s">
        <v>39</v>
      </c>
    </row>
    <row r="23" spans="1:18" ht="18" customHeight="1">
      <c r="A23" s="47"/>
      <c r="B23" s="46"/>
      <c r="C23" s="46" t="s">
        <v>76</v>
      </c>
      <c r="D23" s="46"/>
      <c r="E23" s="46"/>
      <c r="F23" s="176">
        <v>378347.09</v>
      </c>
      <c r="G23" s="177"/>
      <c r="H23" s="212">
        <f>'[2]ÖZTKIYEM'!$H$23+'[2]ÖZTTELS'!$H$23</f>
        <v>975.86</v>
      </c>
      <c r="I23" s="213"/>
      <c r="J23" s="46"/>
      <c r="K23" s="46"/>
      <c r="L23" s="46" t="s">
        <v>77</v>
      </c>
      <c r="M23" s="46"/>
      <c r="N23" s="46"/>
      <c r="O23" s="185"/>
      <c r="P23" s="187" t="s">
        <v>39</v>
      </c>
      <c r="Q23" s="221"/>
      <c r="R23" s="223" t="s">
        <v>39</v>
      </c>
    </row>
    <row r="24" spans="1:18" ht="18" customHeight="1">
      <c r="A24" s="47"/>
      <c r="B24" s="46" t="s">
        <v>78</v>
      </c>
      <c r="C24" s="46"/>
      <c r="D24" s="46"/>
      <c r="E24" s="46"/>
      <c r="F24" s="173"/>
      <c r="G24" s="177"/>
      <c r="H24" s="209"/>
      <c r="I24" s="213"/>
      <c r="J24" s="46"/>
      <c r="K24" s="46"/>
      <c r="L24" s="46"/>
      <c r="M24" s="46" t="s">
        <v>79</v>
      </c>
      <c r="N24" s="46"/>
      <c r="O24" s="189">
        <v>-13371753.96</v>
      </c>
      <c r="P24" s="187" t="s">
        <v>39</v>
      </c>
      <c r="Q24" s="225">
        <f>+'[2]ÖZTKIYEM'!$AM24+'[2]ÖZTTELS'!$AM$24</f>
        <v>-30266426.88</v>
      </c>
      <c r="R24" s="223" t="s">
        <v>39</v>
      </c>
    </row>
    <row r="25" spans="1:18" ht="18" customHeight="1">
      <c r="A25" s="47"/>
      <c r="B25" s="46"/>
      <c r="C25" s="46" t="s">
        <v>80</v>
      </c>
      <c r="D25" s="46"/>
      <c r="E25" s="46"/>
      <c r="F25" s="173"/>
      <c r="G25" s="175">
        <v>0</v>
      </c>
      <c r="H25" s="209"/>
      <c r="I25" s="211">
        <f>SUM(H27:H28)</f>
        <v>0</v>
      </c>
      <c r="J25" s="46"/>
      <c r="K25" s="46"/>
      <c r="L25" s="46" t="s">
        <v>81</v>
      </c>
      <c r="M25" s="46"/>
      <c r="N25" s="46"/>
      <c r="O25" s="186"/>
      <c r="P25" s="187"/>
      <c r="Q25" s="222"/>
      <c r="R25" s="223"/>
    </row>
    <row r="26" spans="1:18" ht="18" customHeight="1">
      <c r="A26" s="47"/>
      <c r="B26" s="46"/>
      <c r="C26" s="46" t="s">
        <v>65</v>
      </c>
      <c r="D26" s="46"/>
      <c r="E26" s="46"/>
      <c r="F26" s="173"/>
      <c r="G26" s="177"/>
      <c r="H26" s="209"/>
      <c r="I26" s="213"/>
      <c r="J26" s="46"/>
      <c r="K26" s="46"/>
      <c r="L26" s="46" t="s">
        <v>82</v>
      </c>
      <c r="M26" s="46"/>
      <c r="N26" s="46"/>
      <c r="O26" s="186">
        <f>+'[1]ÖZTKIYEM'!$AM$26+'[1]ÖZTTELS'!$AM$26</f>
        <v>0</v>
      </c>
      <c r="P26" s="187" t="s">
        <v>39</v>
      </c>
      <c r="Q26" s="222">
        <f>+'[2]ÖZTKIYEM'!$AM$26+'[2]ÖZTTELS'!$AM$26</f>
        <v>0</v>
      </c>
      <c r="R26" s="223" t="s">
        <v>39</v>
      </c>
    </row>
    <row r="27" spans="1:18" ht="18" customHeight="1">
      <c r="A27" s="47"/>
      <c r="B27" s="46"/>
      <c r="C27" s="46" t="s">
        <v>83</v>
      </c>
      <c r="D27" s="46" t="s">
        <v>84</v>
      </c>
      <c r="E27" s="46"/>
      <c r="F27" s="176">
        <v>0</v>
      </c>
      <c r="G27" s="177" t="s">
        <v>39</v>
      </c>
      <c r="H27" s="212">
        <f>'[2]ÖZTKIYEM'!$I$25+'[2]ÖZTTELS'!$I$25</f>
        <v>0</v>
      </c>
      <c r="I27" s="213" t="s">
        <v>39</v>
      </c>
      <c r="J27" s="46"/>
      <c r="K27" s="46"/>
      <c r="L27" s="46" t="s">
        <v>85</v>
      </c>
      <c r="M27" s="46"/>
      <c r="N27" s="46"/>
      <c r="O27" s="186"/>
      <c r="P27" s="187" t="s">
        <v>39</v>
      </c>
      <c r="Q27" s="222"/>
      <c r="R27" s="223" t="s">
        <v>39</v>
      </c>
    </row>
    <row r="28" spans="1:18" ht="18" customHeight="1">
      <c r="A28" s="47"/>
      <c r="B28" s="46"/>
      <c r="C28" s="46" t="s">
        <v>86</v>
      </c>
      <c r="D28" s="46"/>
      <c r="E28" s="46"/>
      <c r="F28" s="176"/>
      <c r="G28" s="177" t="s">
        <v>39</v>
      </c>
      <c r="H28" s="212"/>
      <c r="I28" s="213" t="s">
        <v>39</v>
      </c>
      <c r="J28" s="46"/>
      <c r="K28" s="46" t="s">
        <v>87</v>
      </c>
      <c r="L28" s="46"/>
      <c r="M28" s="46"/>
      <c r="N28" s="46"/>
      <c r="O28" s="185"/>
      <c r="P28" s="187" t="s">
        <v>39</v>
      </c>
      <c r="Q28" s="221"/>
      <c r="R28" s="223" t="s">
        <v>39</v>
      </c>
    </row>
    <row r="29" spans="1:18" ht="18" customHeight="1">
      <c r="A29" s="47"/>
      <c r="B29" s="46" t="s">
        <v>88</v>
      </c>
      <c r="C29" s="46"/>
      <c r="D29" s="46"/>
      <c r="E29" s="46"/>
      <c r="F29" s="173"/>
      <c r="G29" s="177" t="s">
        <v>39</v>
      </c>
      <c r="H29" s="209"/>
      <c r="I29" s="213" t="s">
        <v>39</v>
      </c>
      <c r="J29" s="46"/>
      <c r="K29" s="46"/>
      <c r="L29" s="46" t="s">
        <v>89</v>
      </c>
      <c r="M29" s="46"/>
      <c r="N29" s="46"/>
      <c r="O29" s="185"/>
      <c r="P29" s="184">
        <v>2152986.84</v>
      </c>
      <c r="Q29" s="221"/>
      <c r="R29" s="220">
        <f>+'[2]ÖZTKIYEM'!$AN$29+'[2]ÖZTTELS'!$AN$29</f>
        <v>688264.1100000001</v>
      </c>
    </row>
    <row r="30" spans="1:18" ht="18" customHeight="1">
      <c r="A30" s="47"/>
      <c r="B30" s="46"/>
      <c r="C30" s="46" t="s">
        <v>90</v>
      </c>
      <c r="D30" s="46"/>
      <c r="E30" s="46"/>
      <c r="F30" s="173"/>
      <c r="G30" s="175">
        <v>131758.81</v>
      </c>
      <c r="H30" s="209"/>
      <c r="I30" s="211">
        <f>'[2]ÖZTKIYEM'!$I$30+'[2]ÖZTTELS'!$I30</f>
        <v>132235.97</v>
      </c>
      <c r="J30" s="46"/>
      <c r="K30" s="46" t="s">
        <v>91</v>
      </c>
      <c r="L30" s="46"/>
      <c r="M30" s="46"/>
      <c r="N30" s="46"/>
      <c r="O30" s="185"/>
      <c r="P30" s="184">
        <v>64746252.71</v>
      </c>
      <c r="Q30" s="221"/>
      <c r="R30" s="220">
        <f>+'[2]ÖZTKIYEM'!$AN$30+'[2]ÖZTTELS'!$AN$30</f>
        <v>62654981</v>
      </c>
    </row>
    <row r="31" spans="1:18" ht="18" customHeight="1">
      <c r="A31" s="47"/>
      <c r="B31" s="46" t="s">
        <v>92</v>
      </c>
      <c r="C31" s="46"/>
      <c r="D31" s="46"/>
      <c r="E31" s="46"/>
      <c r="F31" s="173"/>
      <c r="G31" s="175">
        <v>358969.42</v>
      </c>
      <c r="H31" s="209"/>
      <c r="I31" s="211">
        <f>'[2]ÖZTKIYEM'!$I$31+'[2]ÖZTTELS'!$I31</f>
        <v>544337.95</v>
      </c>
      <c r="J31" s="46"/>
      <c r="K31" s="46"/>
      <c r="L31" s="46" t="s">
        <v>39</v>
      </c>
      <c r="M31" s="46" t="s">
        <v>39</v>
      </c>
      <c r="N31" s="46"/>
      <c r="O31" s="185"/>
      <c r="P31" s="187"/>
      <c r="Q31" s="221"/>
      <c r="R31" s="223"/>
    </row>
    <row r="32" spans="1:18" ht="18" customHeight="1">
      <c r="A32" s="49"/>
      <c r="B32" s="46"/>
      <c r="C32" s="46" t="s">
        <v>93</v>
      </c>
      <c r="D32" s="46"/>
      <c r="E32" s="46"/>
      <c r="F32" s="173"/>
      <c r="G32" s="180">
        <v>85406533.498</v>
      </c>
      <c r="H32" s="209"/>
      <c r="I32" s="216">
        <f>SUM(I7:I31)</f>
        <v>78348344.56000002</v>
      </c>
      <c r="J32" s="46" t="s">
        <v>94</v>
      </c>
      <c r="K32" s="46"/>
      <c r="L32" s="46"/>
      <c r="M32" s="46"/>
      <c r="N32" s="46"/>
      <c r="O32" s="185"/>
      <c r="P32" s="190">
        <f>SUM(P6:P30)</f>
        <v>83039403.67</v>
      </c>
      <c r="Q32" s="221"/>
      <c r="R32" s="226">
        <f>SUM(R6:R30)</f>
        <v>86656473.47</v>
      </c>
    </row>
    <row r="33" spans="1:18" ht="18" customHeight="1">
      <c r="A33" s="45" t="s">
        <v>95</v>
      </c>
      <c r="B33" s="46"/>
      <c r="C33" s="46"/>
      <c r="D33" s="46"/>
      <c r="E33" s="46"/>
      <c r="F33" s="173"/>
      <c r="G33" s="177"/>
      <c r="H33" s="209"/>
      <c r="I33" s="213"/>
      <c r="J33" s="46" t="s">
        <v>96</v>
      </c>
      <c r="K33" s="46"/>
      <c r="L33" s="46"/>
      <c r="M33" s="46"/>
      <c r="N33" s="46"/>
      <c r="O33" s="185"/>
      <c r="P33" s="187"/>
      <c r="Q33" s="221"/>
      <c r="R33" s="223"/>
    </row>
    <row r="34" spans="1:18" ht="18" customHeight="1">
      <c r="A34" s="47"/>
      <c r="B34" s="46" t="s">
        <v>97</v>
      </c>
      <c r="C34" s="46"/>
      <c r="D34" s="46"/>
      <c r="E34" s="46"/>
      <c r="F34" s="173" t="s">
        <v>98</v>
      </c>
      <c r="G34" s="175">
        <v>260799.7</v>
      </c>
      <c r="H34" s="209" t="s">
        <v>98</v>
      </c>
      <c r="I34" s="211">
        <f>SUM(H35:H37)</f>
        <v>216010.75999999998</v>
      </c>
      <c r="J34" s="46"/>
      <c r="K34" s="46" t="s">
        <v>44</v>
      </c>
      <c r="L34" s="46"/>
      <c r="M34" s="46"/>
      <c r="N34" s="46"/>
      <c r="O34" s="185"/>
      <c r="P34" s="184"/>
      <c r="Q34" s="221"/>
      <c r="R34" s="220"/>
    </row>
    <row r="35" spans="1:18" ht="18" customHeight="1">
      <c r="A35" s="47"/>
      <c r="B35" s="46"/>
      <c r="C35" s="46" t="s">
        <v>99</v>
      </c>
      <c r="D35" s="46"/>
      <c r="E35" s="46"/>
      <c r="F35" s="176">
        <v>260799.7</v>
      </c>
      <c r="G35" s="177" t="s">
        <v>39</v>
      </c>
      <c r="H35" s="212">
        <f>'[2]ÖZTKIYEM'!$I$34+'[2]ÖZTTELS'!$I$34</f>
        <v>216010.75999999998</v>
      </c>
      <c r="I35" s="213" t="s">
        <v>39</v>
      </c>
      <c r="J35" s="46"/>
      <c r="K35" s="46" t="s">
        <v>46</v>
      </c>
      <c r="L35" s="46"/>
      <c r="M35" s="46"/>
      <c r="N35" s="46"/>
      <c r="O35" s="185"/>
      <c r="P35" s="184">
        <f>SUM(O36:O37)</f>
        <v>0</v>
      </c>
      <c r="Q35" s="221"/>
      <c r="R35" s="220">
        <f>SUM(Q36:Q37)</f>
        <v>0</v>
      </c>
    </row>
    <row r="36" spans="1:18" ht="18" customHeight="1">
      <c r="A36" s="47"/>
      <c r="B36" s="46"/>
      <c r="C36" s="46" t="s">
        <v>58</v>
      </c>
      <c r="D36" s="46"/>
      <c r="E36" s="46"/>
      <c r="F36" s="178" t="s">
        <v>51</v>
      </c>
      <c r="G36" s="177" t="s">
        <v>39</v>
      </c>
      <c r="H36" s="214" t="s">
        <v>51</v>
      </c>
      <c r="I36" s="213" t="s">
        <v>39</v>
      </c>
      <c r="J36" s="46"/>
      <c r="K36" s="46"/>
      <c r="L36" s="46" t="s">
        <v>48</v>
      </c>
      <c r="M36" s="46"/>
      <c r="N36" s="46"/>
      <c r="O36" s="186">
        <f>+'[1]ÖZTKIYEM'!$AM$36+'[1]ÖZTTELS'!$AM$36</f>
        <v>0</v>
      </c>
      <c r="P36" s="187"/>
      <c r="Q36" s="222">
        <f>+'[2]ÖZTKIYEM'!$AM$36+'[2]ÖZTTELS'!$AM$36</f>
        <v>0</v>
      </c>
      <c r="R36" s="223"/>
    </row>
    <row r="37" spans="1:18" ht="18" customHeight="1">
      <c r="A37" s="47"/>
      <c r="B37" s="46"/>
      <c r="C37" s="46" t="s">
        <v>100</v>
      </c>
      <c r="D37" s="46"/>
      <c r="E37" s="46"/>
      <c r="F37" s="178" t="s">
        <v>51</v>
      </c>
      <c r="G37" s="177" t="s">
        <v>39</v>
      </c>
      <c r="H37" s="214" t="s">
        <v>51</v>
      </c>
      <c r="I37" s="213" t="s">
        <v>39</v>
      </c>
      <c r="J37" s="46"/>
      <c r="K37" s="46"/>
      <c r="L37" s="46" t="s">
        <v>50</v>
      </c>
      <c r="M37" s="46"/>
      <c r="N37" s="46"/>
      <c r="O37" s="188" t="s">
        <v>51</v>
      </c>
      <c r="P37" s="187"/>
      <c r="Q37" s="224" t="s">
        <v>51</v>
      </c>
      <c r="R37" s="223"/>
    </row>
    <row r="38" spans="1:18" ht="18" customHeight="1">
      <c r="A38" s="47"/>
      <c r="B38" s="46" t="s">
        <v>101</v>
      </c>
      <c r="C38" s="46"/>
      <c r="D38" s="46"/>
      <c r="E38" s="46"/>
      <c r="F38" s="173" t="s">
        <v>98</v>
      </c>
      <c r="G38" s="175">
        <v>0</v>
      </c>
      <c r="H38" s="209" t="s">
        <v>98</v>
      </c>
      <c r="I38" s="211">
        <f>SUM(H39:H41)</f>
        <v>0</v>
      </c>
      <c r="J38" s="46"/>
      <c r="K38" s="46" t="s">
        <v>53</v>
      </c>
      <c r="L38" s="46"/>
      <c r="M38" s="46"/>
      <c r="N38" s="46"/>
      <c r="O38" s="185"/>
      <c r="P38" s="184">
        <f>SUM(O39:O40)</f>
        <v>0</v>
      </c>
      <c r="Q38" s="221"/>
      <c r="R38" s="220">
        <f>SUM(Q39:Q40)</f>
        <v>0</v>
      </c>
    </row>
    <row r="39" spans="1:18" ht="18" customHeight="1">
      <c r="A39" s="47"/>
      <c r="B39" s="46"/>
      <c r="C39" s="46" t="s">
        <v>64</v>
      </c>
      <c r="D39" s="46"/>
      <c r="E39" s="46"/>
      <c r="F39" s="176">
        <v>0</v>
      </c>
      <c r="G39" s="177" t="s">
        <v>39</v>
      </c>
      <c r="H39" s="212">
        <f>'[2]ÖZTKIYEM'!$I$38+'[2]ÖZTTELS'!$I$38</f>
        <v>0</v>
      </c>
      <c r="I39" s="213" t="s">
        <v>39</v>
      </c>
      <c r="J39" s="46"/>
      <c r="K39" s="46"/>
      <c r="L39" s="46" t="s">
        <v>55</v>
      </c>
      <c r="M39" s="46"/>
      <c r="N39" s="46"/>
      <c r="O39" s="186"/>
      <c r="P39" s="187"/>
      <c r="Q39" s="222"/>
      <c r="R39" s="223"/>
    </row>
    <row r="40" spans="1:18" ht="18" customHeight="1">
      <c r="A40" s="47"/>
      <c r="B40" s="46"/>
      <c r="C40" s="46" t="s">
        <v>66</v>
      </c>
      <c r="D40" s="46"/>
      <c r="E40" s="46"/>
      <c r="F40" s="178" t="s">
        <v>51</v>
      </c>
      <c r="G40" s="177" t="s">
        <v>39</v>
      </c>
      <c r="H40" s="214" t="s">
        <v>51</v>
      </c>
      <c r="I40" s="213" t="s">
        <v>39</v>
      </c>
      <c r="J40" s="46"/>
      <c r="K40" s="46"/>
      <c r="L40" s="48" t="s">
        <v>57</v>
      </c>
      <c r="M40" s="46"/>
      <c r="N40" s="46"/>
      <c r="O40" s="188" t="s">
        <v>51</v>
      </c>
      <c r="P40" s="187"/>
      <c r="Q40" s="224" t="s">
        <v>51</v>
      </c>
      <c r="R40" s="223"/>
    </row>
    <row r="41" spans="1:18" ht="18" customHeight="1">
      <c r="A41" s="47"/>
      <c r="B41" s="46"/>
      <c r="C41" s="46" t="s">
        <v>68</v>
      </c>
      <c r="D41" s="46"/>
      <c r="E41" s="46"/>
      <c r="F41" s="178" t="s">
        <v>51</v>
      </c>
      <c r="G41" s="177" t="s">
        <v>39</v>
      </c>
      <c r="H41" s="214" t="s">
        <v>51</v>
      </c>
      <c r="I41" s="213" t="s">
        <v>39</v>
      </c>
      <c r="J41" s="46"/>
      <c r="K41" s="46" t="s">
        <v>59</v>
      </c>
      <c r="L41" s="46"/>
      <c r="M41" s="46"/>
      <c r="N41" s="46"/>
      <c r="O41" s="185"/>
      <c r="P41" s="184">
        <f>+'[1]ÖZTKIYEM'!$AN$41+'[1]ÖZTTELS'!$AN$41</f>
        <v>0</v>
      </c>
      <c r="Q41" s="221"/>
      <c r="R41" s="220">
        <f>+'[2]ÖZTKIYEM'!$AN$41+'[2]ÖZTTELS'!$AN$41</f>
        <v>0</v>
      </c>
    </row>
    <row r="42" spans="1:18" ht="18" customHeight="1">
      <c r="A42" s="47"/>
      <c r="B42" s="48" t="s">
        <v>102</v>
      </c>
      <c r="C42" s="46"/>
      <c r="D42" s="46"/>
      <c r="E42" s="46"/>
      <c r="F42" s="173"/>
      <c r="G42" s="175">
        <v>2741148.42</v>
      </c>
      <c r="H42" s="209"/>
      <c r="I42" s="211">
        <f>SUM(H43:H58)</f>
        <v>2741148.42</v>
      </c>
      <c r="J42" s="46"/>
      <c r="K42" s="46" t="s">
        <v>103</v>
      </c>
      <c r="L42" s="46"/>
      <c r="M42" s="46"/>
      <c r="N42" s="46"/>
      <c r="O42" s="185"/>
      <c r="P42" s="184">
        <f>+'[1]ÖZTKIYEM'!$AN$42+'[1]ÖZTTELS'!$AN$42</f>
        <v>0</v>
      </c>
      <c r="Q42" s="221"/>
      <c r="R42" s="220">
        <f>+'[2]ÖZTKIYEM'!$AN$42+'[2]ÖZTTELS'!$AN$42</f>
        <v>0</v>
      </c>
    </row>
    <row r="43" spans="1:18" ht="18" customHeight="1">
      <c r="A43" s="47"/>
      <c r="B43" s="46"/>
      <c r="C43" s="46" t="s">
        <v>104</v>
      </c>
      <c r="D43" s="46"/>
      <c r="E43" s="46"/>
      <c r="F43" s="176"/>
      <c r="G43" s="177" t="s">
        <v>39</v>
      </c>
      <c r="H43" s="212"/>
      <c r="I43" s="213" t="s">
        <v>39</v>
      </c>
      <c r="J43" s="46"/>
      <c r="K43" s="46"/>
      <c r="L43" s="46" t="s">
        <v>105</v>
      </c>
      <c r="M43" s="46"/>
      <c r="N43" s="46"/>
      <c r="O43" s="186"/>
      <c r="P43" s="187"/>
      <c r="Q43" s="222"/>
      <c r="R43" s="223"/>
    </row>
    <row r="44" spans="1:18" ht="18" customHeight="1">
      <c r="A44" s="47"/>
      <c r="B44" s="46"/>
      <c r="C44" s="46" t="s">
        <v>106</v>
      </c>
      <c r="D44" s="46"/>
      <c r="E44" s="46"/>
      <c r="F44" s="173" t="s">
        <v>98</v>
      </c>
      <c r="G44" s="177" t="s">
        <v>39</v>
      </c>
      <c r="H44" s="209" t="s">
        <v>98</v>
      </c>
      <c r="I44" s="213" t="s">
        <v>39</v>
      </c>
      <c r="J44" s="46"/>
      <c r="K44" s="46"/>
      <c r="L44" s="46" t="s">
        <v>107</v>
      </c>
      <c r="M44" s="46"/>
      <c r="N44" s="46"/>
      <c r="O44" s="186"/>
      <c r="P44" s="187"/>
      <c r="Q44" s="222"/>
      <c r="R44" s="223"/>
    </row>
    <row r="45" spans="1:18" ht="18" customHeight="1">
      <c r="A45" s="47"/>
      <c r="B45" s="46"/>
      <c r="C45" s="46"/>
      <c r="D45" s="46" t="s">
        <v>108</v>
      </c>
      <c r="E45" s="46"/>
      <c r="F45" s="178" t="s">
        <v>51</v>
      </c>
      <c r="G45" s="177" t="s">
        <v>39</v>
      </c>
      <c r="H45" s="214" t="s">
        <v>51</v>
      </c>
      <c r="I45" s="213" t="s">
        <v>39</v>
      </c>
      <c r="J45" s="46"/>
      <c r="K45" s="46" t="s">
        <v>109</v>
      </c>
      <c r="L45" s="46"/>
      <c r="M45" s="46"/>
      <c r="N45" s="46"/>
      <c r="O45" s="185"/>
      <c r="P45" s="187"/>
      <c r="Q45" s="221"/>
      <c r="R45" s="223"/>
    </row>
    <row r="46" spans="1:18" ht="18" customHeight="1">
      <c r="A46" s="47"/>
      <c r="B46" s="46"/>
      <c r="C46" s="46" t="s">
        <v>110</v>
      </c>
      <c r="D46" s="46"/>
      <c r="E46" s="46"/>
      <c r="F46" s="176">
        <v>2741148.42</v>
      </c>
      <c r="G46" s="177" t="s">
        <v>39</v>
      </c>
      <c r="H46" s="212">
        <f>'[2]ÖZTKIYEM'!$H$46+'[2]ÖZTTELS'!$H$46</f>
        <v>2741148.42</v>
      </c>
      <c r="I46" s="213" t="s">
        <v>39</v>
      </c>
      <c r="J46" s="46"/>
      <c r="K46" s="46"/>
      <c r="L46" s="46" t="s">
        <v>89</v>
      </c>
      <c r="M46" s="46"/>
      <c r="N46" s="46"/>
      <c r="O46" s="185"/>
      <c r="P46" s="184">
        <v>6156.54</v>
      </c>
      <c r="Q46" s="221"/>
      <c r="R46" s="220">
        <f>+'[2]ÖZTKIYEM'!$AN$46+'[2]ÖZTTELS'!$AN$46</f>
        <v>6176.57</v>
      </c>
    </row>
    <row r="47" spans="1:18" ht="18" customHeight="1">
      <c r="A47" s="47"/>
      <c r="B47" s="46"/>
      <c r="C47" s="46" t="s">
        <v>111</v>
      </c>
      <c r="D47" s="46"/>
      <c r="E47" s="46"/>
      <c r="F47" s="179">
        <v>0</v>
      </c>
      <c r="G47" s="177" t="s">
        <v>39</v>
      </c>
      <c r="H47" s="215">
        <f>'[2]ÖZTKIYEM'!$H$47</f>
        <v>0</v>
      </c>
      <c r="I47" s="213" t="s">
        <v>39</v>
      </c>
      <c r="J47" s="46"/>
      <c r="K47" s="46" t="s">
        <v>112</v>
      </c>
      <c r="L47" s="46"/>
      <c r="M47" s="46"/>
      <c r="N47" s="46"/>
      <c r="O47" s="185"/>
      <c r="P47" s="184">
        <f>+'[1]ÖZTKIYEM'!$AN$47+'[1]ÖZTTELS'!$AN$47</f>
        <v>0</v>
      </c>
      <c r="Q47" s="221"/>
      <c r="R47" s="220">
        <f>+'[2]ÖZTKIYEM'!$AN$47+'[2]ÖZTTELS'!$AN$47</f>
        <v>0</v>
      </c>
    </row>
    <row r="48" spans="1:18" ht="18" customHeight="1">
      <c r="A48" s="47"/>
      <c r="B48" s="46"/>
      <c r="C48" s="46" t="s">
        <v>113</v>
      </c>
      <c r="D48" s="46"/>
      <c r="E48" s="46"/>
      <c r="F48" s="173" t="s">
        <v>98</v>
      </c>
      <c r="G48" s="177" t="s">
        <v>39</v>
      </c>
      <c r="H48" s="209" t="s">
        <v>98</v>
      </c>
      <c r="I48" s="213" t="s">
        <v>39</v>
      </c>
      <c r="J48" s="46" t="s">
        <v>114</v>
      </c>
      <c r="K48" s="46"/>
      <c r="L48" s="46"/>
      <c r="M48" s="46"/>
      <c r="N48" s="46"/>
      <c r="O48" s="185"/>
      <c r="P48" s="190">
        <f>SUM(P34:P47)</f>
        <v>6156.54</v>
      </c>
      <c r="Q48" s="221"/>
      <c r="R48" s="226">
        <f>SUM(R34:R47)</f>
        <v>6176.57</v>
      </c>
    </row>
    <row r="49" spans="1:18" ht="18" customHeight="1">
      <c r="A49" s="47"/>
      <c r="B49" s="46"/>
      <c r="C49" s="46"/>
      <c r="D49" s="46" t="s">
        <v>115</v>
      </c>
      <c r="E49" s="46"/>
      <c r="F49" s="178" t="s">
        <v>51</v>
      </c>
      <c r="G49" s="177" t="s">
        <v>39</v>
      </c>
      <c r="H49" s="214" t="s">
        <v>51</v>
      </c>
      <c r="I49" s="213" t="s">
        <v>39</v>
      </c>
      <c r="J49" s="46" t="s">
        <v>116</v>
      </c>
      <c r="K49" s="46"/>
      <c r="L49" s="46"/>
      <c r="M49" s="46"/>
      <c r="N49" s="46"/>
      <c r="O49" s="185"/>
      <c r="P49" s="190">
        <f>SUM(P32+P48)</f>
        <v>83045560.21000001</v>
      </c>
      <c r="Q49" s="221"/>
      <c r="R49" s="226">
        <f>SUM(R32+R48)</f>
        <v>86662650.03999999</v>
      </c>
    </row>
    <row r="50" spans="1:18" ht="18" customHeight="1">
      <c r="A50" s="47"/>
      <c r="B50" s="46"/>
      <c r="C50" s="46" t="s">
        <v>117</v>
      </c>
      <c r="D50" s="46"/>
      <c r="E50" s="46"/>
      <c r="F50" s="176"/>
      <c r="G50" s="177" t="s">
        <v>39</v>
      </c>
      <c r="H50" s="212"/>
      <c r="I50" s="213" t="s">
        <v>39</v>
      </c>
      <c r="J50" s="46" t="s">
        <v>118</v>
      </c>
      <c r="K50" s="46"/>
      <c r="L50" s="46"/>
      <c r="M50" s="46"/>
      <c r="N50" s="46"/>
      <c r="O50" s="185"/>
      <c r="P50" s="187"/>
      <c r="Q50" s="221"/>
      <c r="R50" s="223"/>
    </row>
    <row r="51" spans="1:18" ht="18" customHeight="1">
      <c r="A51" s="47"/>
      <c r="B51" s="46"/>
      <c r="C51" s="46" t="s">
        <v>119</v>
      </c>
      <c r="D51" s="46"/>
      <c r="E51" s="46"/>
      <c r="F51" s="173" t="s">
        <v>98</v>
      </c>
      <c r="G51" s="177" t="s">
        <v>39</v>
      </c>
      <c r="H51" s="209" t="s">
        <v>98</v>
      </c>
      <c r="I51" s="213" t="s">
        <v>39</v>
      </c>
      <c r="J51" s="46"/>
      <c r="K51" s="46" t="s">
        <v>120</v>
      </c>
      <c r="L51" s="46"/>
      <c r="M51" s="46"/>
      <c r="N51" s="46"/>
      <c r="O51" s="200" t="s">
        <v>39</v>
      </c>
      <c r="P51" s="201">
        <f>SUM(O52:O54)</f>
        <v>51094639.44</v>
      </c>
      <c r="Q51" s="221" t="s">
        <v>39</v>
      </c>
      <c r="R51" s="220">
        <f>SUM(Q52:Q53)</f>
        <v>51094639.44</v>
      </c>
    </row>
    <row r="52" spans="1:18" ht="18" customHeight="1">
      <c r="A52" s="47"/>
      <c r="B52" s="46"/>
      <c r="C52" s="46"/>
      <c r="D52" s="46" t="s">
        <v>121</v>
      </c>
      <c r="E52" s="46"/>
      <c r="F52" s="176">
        <v>0</v>
      </c>
      <c r="G52" s="177" t="s">
        <v>39</v>
      </c>
      <c r="H52" s="212">
        <f>'[2]ÖZTKIYEM'!$H$52+'[2]ÖZTTELS'!$H$52</f>
        <v>0</v>
      </c>
      <c r="I52" s="213" t="s">
        <v>39</v>
      </c>
      <c r="J52" s="46"/>
      <c r="K52" s="46"/>
      <c r="L52" s="46" t="s">
        <v>122</v>
      </c>
      <c r="M52" s="46"/>
      <c r="N52" s="46"/>
      <c r="O52" s="200">
        <v>51094639.44</v>
      </c>
      <c r="P52" s="202"/>
      <c r="Q52" s="222">
        <v>51094639.44</v>
      </c>
      <c r="R52" s="257"/>
    </row>
    <row r="53" spans="1:18" ht="18" customHeight="1">
      <c r="A53" s="47"/>
      <c r="B53" s="46"/>
      <c r="C53" s="46" t="s">
        <v>123</v>
      </c>
      <c r="D53" s="46"/>
      <c r="E53" s="46"/>
      <c r="F53" s="173" t="s">
        <v>98</v>
      </c>
      <c r="G53" s="177" t="s">
        <v>39</v>
      </c>
      <c r="H53" s="209" t="s">
        <v>98</v>
      </c>
      <c r="I53" s="213" t="s">
        <v>39</v>
      </c>
      <c r="J53" s="46"/>
      <c r="K53" s="46"/>
      <c r="L53" s="46" t="s">
        <v>124</v>
      </c>
      <c r="M53" s="46"/>
      <c r="N53" s="46"/>
      <c r="O53" s="203">
        <v>0</v>
      </c>
      <c r="P53" s="204"/>
      <c r="Q53" s="222">
        <v>0</v>
      </c>
      <c r="R53" s="223"/>
    </row>
    <row r="54" spans="1:18" ht="18" customHeight="1">
      <c r="A54" s="47"/>
      <c r="B54" s="46"/>
      <c r="C54" s="46" t="s">
        <v>125</v>
      </c>
      <c r="D54" s="46" t="s">
        <v>126</v>
      </c>
      <c r="E54" s="46"/>
      <c r="F54" s="173" t="s">
        <v>98</v>
      </c>
      <c r="G54" s="177" t="s">
        <v>39</v>
      </c>
      <c r="H54" s="209" t="s">
        <v>98</v>
      </c>
      <c r="I54" s="213" t="s">
        <v>39</v>
      </c>
      <c r="J54" s="46"/>
      <c r="K54" s="46"/>
      <c r="L54" s="50" t="s">
        <v>127</v>
      </c>
      <c r="M54" s="46"/>
      <c r="N54" s="46"/>
      <c r="O54" s="199"/>
      <c r="P54" s="204"/>
      <c r="Q54" s="225"/>
      <c r="R54" s="223"/>
    </row>
    <row r="55" spans="1:18" ht="18" customHeight="1">
      <c r="A55" s="47"/>
      <c r="B55" s="46"/>
      <c r="C55" s="46" t="s">
        <v>39</v>
      </c>
      <c r="D55" s="46" t="s">
        <v>128</v>
      </c>
      <c r="E55" s="46"/>
      <c r="F55" s="178" t="s">
        <v>51</v>
      </c>
      <c r="G55" s="177" t="s">
        <v>39</v>
      </c>
      <c r="H55" s="214" t="s">
        <v>51</v>
      </c>
      <c r="I55" s="213" t="s">
        <v>39</v>
      </c>
      <c r="J55" s="46"/>
      <c r="K55" s="46"/>
      <c r="L55" s="50" t="s">
        <v>129</v>
      </c>
      <c r="M55" s="46"/>
      <c r="N55" s="46"/>
      <c r="O55" s="185"/>
      <c r="P55" s="258"/>
      <c r="Q55" s="221"/>
      <c r="R55" s="220"/>
    </row>
    <row r="56" spans="1:18" ht="18" customHeight="1">
      <c r="A56" s="47"/>
      <c r="B56" s="46"/>
      <c r="C56" s="46" t="s">
        <v>130</v>
      </c>
      <c r="D56" s="46"/>
      <c r="E56" s="46"/>
      <c r="F56" s="176" t="s">
        <v>98</v>
      </c>
      <c r="G56" s="177" t="s">
        <v>39</v>
      </c>
      <c r="H56" s="212" t="s">
        <v>98</v>
      </c>
      <c r="I56" s="213" t="s">
        <v>39</v>
      </c>
      <c r="J56" s="46"/>
      <c r="K56" s="46" t="s">
        <v>131</v>
      </c>
      <c r="L56" s="46"/>
      <c r="M56" s="46"/>
      <c r="N56" s="46"/>
      <c r="O56" s="185"/>
      <c r="P56" s="201">
        <f>SUM(O58:O62)</f>
        <v>10207.6</v>
      </c>
      <c r="Q56" s="221"/>
      <c r="R56" s="220">
        <f>SUM(Q57:Q63)</f>
        <v>10207.6</v>
      </c>
    </row>
    <row r="57" spans="1:18" ht="18" customHeight="1">
      <c r="A57" s="47"/>
      <c r="B57" s="46"/>
      <c r="C57" s="46" t="s">
        <v>132</v>
      </c>
      <c r="D57" s="46"/>
      <c r="E57" s="46"/>
      <c r="F57" s="173" t="s">
        <v>98</v>
      </c>
      <c r="G57" s="177" t="s">
        <v>39</v>
      </c>
      <c r="H57" s="209" t="s">
        <v>98</v>
      </c>
      <c r="I57" s="213" t="s">
        <v>39</v>
      </c>
      <c r="J57" s="46"/>
      <c r="K57" s="46"/>
      <c r="L57" s="46" t="s">
        <v>133</v>
      </c>
      <c r="M57" s="46"/>
      <c r="N57" s="46"/>
      <c r="O57" s="186">
        <f>+'[1]ÖZTKIYEM'!$AM$57+'[1]ÖZTTELS'!$AM$57</f>
        <v>0</v>
      </c>
      <c r="P57" s="187"/>
      <c r="Q57" s="222">
        <f>+'[2]ÖZTKIYEM'!$AM$57+'[2]ÖZTTELS'!$AM$57</f>
        <v>0</v>
      </c>
      <c r="R57" s="223"/>
    </row>
    <row r="58" spans="1:18" ht="18" customHeight="1">
      <c r="A58" s="47"/>
      <c r="B58" s="46"/>
      <c r="C58" s="46"/>
      <c r="D58" s="46" t="s">
        <v>134</v>
      </c>
      <c r="E58" s="46"/>
      <c r="F58" s="178" t="s">
        <v>51</v>
      </c>
      <c r="G58" s="177" t="s">
        <v>39</v>
      </c>
      <c r="H58" s="214" t="s">
        <v>51</v>
      </c>
      <c r="I58" s="213" t="s">
        <v>39</v>
      </c>
      <c r="J58" s="46"/>
      <c r="K58" s="46"/>
      <c r="L58" s="46" t="s">
        <v>135</v>
      </c>
      <c r="M58" s="46"/>
      <c r="N58" s="46"/>
      <c r="O58" s="186">
        <f>+'[1]ÖZTKIYEM'!$AM$58+'[1]ÖZTTELS'!$AM$58</f>
        <v>0</v>
      </c>
      <c r="P58" s="187"/>
      <c r="Q58" s="222">
        <f>+'[2]ÖZTKIYEM'!$AM$58+'[2]ÖZTTELS'!$AM$58</f>
        <v>0</v>
      </c>
      <c r="R58" s="223"/>
    </row>
    <row r="59" spans="1:18" ht="18" customHeight="1">
      <c r="A59" s="47"/>
      <c r="B59" s="46" t="s">
        <v>136</v>
      </c>
      <c r="C59" s="46"/>
      <c r="D59" s="46"/>
      <c r="E59" s="46"/>
      <c r="F59" s="173" t="s">
        <v>98</v>
      </c>
      <c r="G59" s="175">
        <v>179098937.35000005</v>
      </c>
      <c r="H59" s="209" t="s">
        <v>98</v>
      </c>
      <c r="I59" s="211">
        <f>SUM(H60:H63)</f>
        <v>225736076.97000006</v>
      </c>
      <c r="J59" s="46"/>
      <c r="K59" s="46"/>
      <c r="L59" s="46" t="s">
        <v>137</v>
      </c>
      <c r="M59" s="46"/>
      <c r="N59" s="46"/>
      <c r="O59" s="186">
        <f>+'[1]ÖZTKIYEM'!$AM$59+'[1]ÖZTTELS'!$AM59</f>
        <v>0</v>
      </c>
      <c r="P59" s="187"/>
      <c r="Q59" s="222">
        <f>+'[2]ÖZTKIYEM'!$AM$59+'[2]ÖZTTELS'!$AM59</f>
        <v>0</v>
      </c>
      <c r="R59" s="223"/>
    </row>
    <row r="60" spans="1:18" ht="18" customHeight="1">
      <c r="A60" s="47"/>
      <c r="B60" s="46" t="s">
        <v>39</v>
      </c>
      <c r="C60" s="46" t="s">
        <v>138</v>
      </c>
      <c r="D60" s="46"/>
      <c r="E60" s="46"/>
      <c r="F60" s="176">
        <v>383883904.19000006</v>
      </c>
      <c r="G60" s="177" t="s">
        <v>39</v>
      </c>
      <c r="H60" s="212">
        <f>'[2]ÖZTKIYEM'!$H$60+'[2]ÖZTTELS'!$H$60</f>
        <v>426408360.75000006</v>
      </c>
      <c r="I60" s="213" t="s">
        <v>39</v>
      </c>
      <c r="J60" s="46"/>
      <c r="K60" s="46"/>
      <c r="L60" s="46" t="s">
        <v>139</v>
      </c>
      <c r="M60" s="48"/>
      <c r="N60" s="46"/>
      <c r="O60" s="186">
        <f>+'[1]ÖZTKIYEM'!$AM$61+'[1]ÖZTTELS'!$AM$61</f>
        <v>10207.6</v>
      </c>
      <c r="P60" s="187"/>
      <c r="Q60" s="222">
        <f>+'[2]ÖZTKIYEM'!$AM$61+'[2]ÖZTTELS'!$AM$61</f>
        <v>10207.6</v>
      </c>
      <c r="R60" s="223"/>
    </row>
    <row r="61" spans="1:18" ht="18" customHeight="1">
      <c r="A61" s="47"/>
      <c r="B61" s="46"/>
      <c r="C61" s="46" t="s">
        <v>140</v>
      </c>
      <c r="D61" s="46"/>
      <c r="E61" s="46"/>
      <c r="F61" s="179">
        <v>-253131272.97</v>
      </c>
      <c r="G61" s="177"/>
      <c r="H61" s="215">
        <f>'[2]ÖZTKIYEM'!$H$61+'[2]ÖZTTELS'!$H$61</f>
        <v>-271317694.43</v>
      </c>
      <c r="I61" s="213"/>
      <c r="J61" s="46"/>
      <c r="K61" s="46"/>
      <c r="L61" s="46" t="s">
        <v>141</v>
      </c>
      <c r="M61" s="48"/>
      <c r="N61" s="46"/>
      <c r="O61" s="186"/>
      <c r="P61" s="187"/>
      <c r="Q61" s="222"/>
      <c r="R61" s="223"/>
    </row>
    <row r="62" spans="1:18" ht="18" customHeight="1">
      <c r="A62" s="47"/>
      <c r="B62" s="46"/>
      <c r="C62" s="46" t="s">
        <v>142</v>
      </c>
      <c r="D62" s="46"/>
      <c r="E62" s="46"/>
      <c r="F62" s="176">
        <v>219650.11</v>
      </c>
      <c r="G62" s="177"/>
      <c r="H62" s="212">
        <f>'[2]ÖZTKIYEM'!$H$62+'[2]ÖZTTELS'!$H$62</f>
        <v>70645410.65</v>
      </c>
      <c r="I62" s="213"/>
      <c r="J62" s="46"/>
      <c r="K62" s="46"/>
      <c r="L62" s="46" t="s">
        <v>143</v>
      </c>
      <c r="M62" s="46"/>
      <c r="N62" s="46"/>
      <c r="O62" s="186">
        <f>+'[1]ÖZTKIYEM'!$AM$62+'[1]ÖZTTELS'!$AM$62</f>
        <v>0</v>
      </c>
      <c r="P62" s="187"/>
      <c r="Q62" s="222">
        <f>+'[2]ÖZTKIYEM'!$AM$62+'[2]ÖZTTELS'!$AM$62</f>
        <v>0</v>
      </c>
      <c r="R62" s="223"/>
    </row>
    <row r="63" spans="1:18" ht="18" customHeight="1">
      <c r="A63" s="47"/>
      <c r="B63" s="46"/>
      <c r="C63" s="46" t="s">
        <v>144</v>
      </c>
      <c r="D63" s="46"/>
      <c r="E63" s="46"/>
      <c r="F63" s="176">
        <v>48126656.02</v>
      </c>
      <c r="G63" s="177"/>
      <c r="H63" s="212">
        <f>'[2]ÖZTKIYEM'!$H$63+'[2]ÖZTTELS'!$H$63</f>
        <v>0</v>
      </c>
      <c r="I63" s="213"/>
      <c r="J63" s="46"/>
      <c r="K63" s="46" t="s">
        <v>145</v>
      </c>
      <c r="L63" s="46"/>
      <c r="M63" s="46"/>
      <c r="N63" s="46"/>
      <c r="O63" s="205"/>
      <c r="P63" s="184">
        <f>SUM(O64:O68)</f>
        <v>114433669.29</v>
      </c>
      <c r="Q63" s="259"/>
      <c r="R63" s="220">
        <f>SUM(Q64:Q68)</f>
        <v>82714909.35000001</v>
      </c>
    </row>
    <row r="64" spans="1:18" ht="18" customHeight="1">
      <c r="A64" s="47"/>
      <c r="B64" s="46" t="s">
        <v>146</v>
      </c>
      <c r="C64" s="46"/>
      <c r="D64" s="46"/>
      <c r="E64" s="46"/>
      <c r="F64" s="173" t="s">
        <v>98</v>
      </c>
      <c r="G64" s="175">
        <v>460055.64</v>
      </c>
      <c r="H64" s="209" t="s">
        <v>98</v>
      </c>
      <c r="I64" s="211">
        <f>SUM(H66:H67)</f>
        <v>1199180.79</v>
      </c>
      <c r="J64" s="46"/>
      <c r="K64" s="46"/>
      <c r="L64" s="46" t="s">
        <v>147</v>
      </c>
      <c r="M64" s="46"/>
      <c r="N64" s="46"/>
      <c r="O64" s="186">
        <v>51435058.59</v>
      </c>
      <c r="P64" s="187"/>
      <c r="Q64" s="222">
        <f>+'[2]ÖZTKIYEM'!$AM$65+'[2]ÖZTTELS'!$AM$65</f>
        <v>66556885.63</v>
      </c>
      <c r="R64" s="257"/>
    </row>
    <row r="65" spans="1:18" ht="18" customHeight="1">
      <c r="A65" s="47"/>
      <c r="B65" s="46"/>
      <c r="C65" s="46" t="s">
        <v>148</v>
      </c>
      <c r="D65" s="46"/>
      <c r="E65" s="46"/>
      <c r="F65" s="173" t="s">
        <v>98</v>
      </c>
      <c r="G65" s="177"/>
      <c r="H65" s="209" t="s">
        <v>98</v>
      </c>
      <c r="I65" s="213"/>
      <c r="J65" s="46"/>
      <c r="K65" s="46"/>
      <c r="L65" s="46" t="s">
        <v>149</v>
      </c>
      <c r="M65" s="46"/>
      <c r="N65" s="46"/>
      <c r="O65" s="186">
        <v>0</v>
      </c>
      <c r="P65" s="187"/>
      <c r="Q65" s="222">
        <v>0</v>
      </c>
      <c r="R65" s="223"/>
    </row>
    <row r="66" spans="1:18" ht="18" customHeight="1">
      <c r="A66" s="47"/>
      <c r="B66" s="46"/>
      <c r="C66" s="46"/>
      <c r="D66" s="46" t="s">
        <v>150</v>
      </c>
      <c r="E66" s="46"/>
      <c r="F66" s="176">
        <v>555334.1</v>
      </c>
      <c r="G66" s="177"/>
      <c r="H66" s="212">
        <f>'[2]ÖZTKIYEM'!$H$66+'[2]ÖZTTELS'!$H$66</f>
        <v>1422138.3</v>
      </c>
      <c r="I66" s="213"/>
      <c r="J66" s="46"/>
      <c r="K66" s="46"/>
      <c r="L66" s="46" t="s">
        <v>151</v>
      </c>
      <c r="M66" s="46"/>
      <c r="N66" s="46"/>
      <c r="O66" s="186">
        <v>62998610.7</v>
      </c>
      <c r="P66" s="187"/>
      <c r="Q66" s="222">
        <f>+'[2]ÖZTKIYEM'!$AM$67+'[2]ÖZTTELS'!$AM$67</f>
        <v>16158023.72</v>
      </c>
      <c r="R66" s="223"/>
    </row>
    <row r="67" spans="1:18" ht="18" customHeight="1">
      <c r="A67" s="47"/>
      <c r="B67" s="46"/>
      <c r="C67" s="46" t="s">
        <v>152</v>
      </c>
      <c r="D67" s="46"/>
      <c r="E67" s="46"/>
      <c r="F67" s="179">
        <v>-95278.46</v>
      </c>
      <c r="G67" s="177" t="s">
        <v>39</v>
      </c>
      <c r="H67" s="215">
        <f>'[2]ÖZTKIYEM'!$H$67+'[2]ÖZTTELS'!$H$67</f>
        <v>-222957.51</v>
      </c>
      <c r="I67" s="213" t="s">
        <v>39</v>
      </c>
      <c r="J67" s="46"/>
      <c r="K67" s="46"/>
      <c r="L67" s="46" t="s">
        <v>153</v>
      </c>
      <c r="M67" s="46"/>
      <c r="N67" s="46"/>
      <c r="O67" s="186">
        <v>0</v>
      </c>
      <c r="P67" s="187"/>
      <c r="Q67" s="222">
        <v>0</v>
      </c>
      <c r="R67" s="223"/>
    </row>
    <row r="68" spans="1:18" ht="18" customHeight="1">
      <c r="A68" s="47"/>
      <c r="B68" s="46"/>
      <c r="C68" s="46" t="s">
        <v>154</v>
      </c>
      <c r="D68" s="46"/>
      <c r="E68" s="46"/>
      <c r="F68" s="178" t="s">
        <v>155</v>
      </c>
      <c r="G68" s="177" t="s">
        <v>39</v>
      </c>
      <c r="H68" s="214" t="s">
        <v>155</v>
      </c>
      <c r="I68" s="213" t="s">
        <v>39</v>
      </c>
      <c r="J68" s="46"/>
      <c r="K68" s="46"/>
      <c r="L68" s="46" t="s">
        <v>156</v>
      </c>
      <c r="M68" s="46"/>
      <c r="N68" s="46"/>
      <c r="O68" s="186">
        <f>+'[1]ÖZTKIYEM'!$AM$68+'[1]ÖZTTELS'!$AM$68</f>
        <v>0</v>
      </c>
      <c r="P68" s="187"/>
      <c r="Q68" s="222">
        <f>+'[2]ÖZTKIYEM'!$AM$68+'[2]ÖZTTELS'!$AM$68</f>
        <v>0</v>
      </c>
      <c r="R68" s="223"/>
    </row>
    <row r="69" spans="1:18" ht="18" customHeight="1">
      <c r="A69" s="47"/>
      <c r="B69" s="46" t="s">
        <v>157</v>
      </c>
      <c r="C69" s="46"/>
      <c r="D69" s="46"/>
      <c r="E69" s="46"/>
      <c r="F69" s="173" t="s">
        <v>39</v>
      </c>
      <c r="G69" s="175">
        <v>0</v>
      </c>
      <c r="H69" s="209" t="s">
        <v>39</v>
      </c>
      <c r="I69" s="211">
        <f>'[2]ÖZTKIYEM'!$I$69+'[2]ÖZTTELS'!$I$69</f>
        <v>0</v>
      </c>
      <c r="J69" s="46"/>
      <c r="K69" s="46" t="s">
        <v>158</v>
      </c>
      <c r="L69" s="46"/>
      <c r="M69" s="46"/>
      <c r="N69" s="46"/>
      <c r="O69" s="205"/>
      <c r="P69" s="187"/>
      <c r="Q69" s="259"/>
      <c r="R69" s="220">
        <f>+'[2]ÖZTKIYEM'!$AN$70+'[2]ÖZTTELS'!$AN$70</f>
        <v>57570049.91</v>
      </c>
    </row>
    <row r="70" spans="1:18" ht="18" customHeight="1">
      <c r="A70" s="47"/>
      <c r="B70" s="46"/>
      <c r="C70" s="46" t="s">
        <v>159</v>
      </c>
      <c r="D70" s="46"/>
      <c r="E70" s="46"/>
      <c r="F70" s="173" t="s">
        <v>98</v>
      </c>
      <c r="G70" s="177" t="s">
        <v>39</v>
      </c>
      <c r="H70" s="209" t="s">
        <v>98</v>
      </c>
      <c r="I70" s="213" t="s">
        <v>39</v>
      </c>
      <c r="J70" s="46"/>
      <c r="K70" s="46" t="s">
        <v>160</v>
      </c>
      <c r="L70" s="46"/>
      <c r="M70" s="46"/>
      <c r="N70" s="46"/>
      <c r="O70" s="200"/>
      <c r="P70" s="184"/>
      <c r="Q70" s="221"/>
      <c r="R70" s="257"/>
    </row>
    <row r="71" spans="1:18" ht="18" customHeight="1">
      <c r="A71" s="47"/>
      <c r="B71" s="46"/>
      <c r="C71" s="46"/>
      <c r="D71" s="46" t="s">
        <v>150</v>
      </c>
      <c r="E71" s="46"/>
      <c r="F71" s="178" t="s">
        <v>155</v>
      </c>
      <c r="G71" s="177" t="s">
        <v>39</v>
      </c>
      <c r="H71" s="214" t="s">
        <v>155</v>
      </c>
      <c r="I71" s="213" t="s">
        <v>39</v>
      </c>
      <c r="J71" s="46"/>
      <c r="K71" s="46" t="s">
        <v>161</v>
      </c>
      <c r="L71" s="46"/>
      <c r="M71" s="46"/>
      <c r="N71" s="46"/>
      <c r="O71" s="185"/>
      <c r="P71" s="184">
        <v>19383533.10000001</v>
      </c>
      <c r="Q71" s="221"/>
      <c r="R71" s="260">
        <f>+'[2]ÖZTKIYEM'!$AN$72+'[2]ÖZTTELS'!$AN$72</f>
        <v>30188305.159999885</v>
      </c>
    </row>
    <row r="72" spans="1:18" ht="18" customHeight="1">
      <c r="A72" s="47"/>
      <c r="B72" s="46"/>
      <c r="C72" s="46" t="s">
        <v>162</v>
      </c>
      <c r="D72" s="46"/>
      <c r="E72" s="46"/>
      <c r="F72" s="178" t="s">
        <v>51</v>
      </c>
      <c r="G72" s="177" t="s">
        <v>39</v>
      </c>
      <c r="H72" s="214" t="s">
        <v>51</v>
      </c>
      <c r="I72" s="213" t="s">
        <v>39</v>
      </c>
      <c r="J72" s="46"/>
      <c r="K72" s="46"/>
      <c r="L72" s="46" t="s">
        <v>163</v>
      </c>
      <c r="M72" s="46"/>
      <c r="N72" s="46"/>
      <c r="O72" s="185"/>
      <c r="P72" s="206">
        <f>SUM(P51:P71)</f>
        <v>184922049.43</v>
      </c>
      <c r="Q72" s="221"/>
      <c r="R72" s="172">
        <f>SUM(R51:R71)</f>
        <v>221578111.4599999</v>
      </c>
    </row>
    <row r="73" spans="1:18" ht="18" customHeight="1">
      <c r="A73" s="47"/>
      <c r="B73" s="51"/>
      <c r="C73" s="51" t="s">
        <v>154</v>
      </c>
      <c r="D73" s="51"/>
      <c r="E73" s="46"/>
      <c r="F73" s="178" t="s">
        <v>155</v>
      </c>
      <c r="G73" s="177" t="s">
        <v>39</v>
      </c>
      <c r="H73" s="214" t="s">
        <v>155</v>
      </c>
      <c r="I73" s="213" t="s">
        <v>39</v>
      </c>
      <c r="J73" s="46"/>
      <c r="K73" s="46"/>
      <c r="L73" s="46"/>
      <c r="M73" s="46"/>
      <c r="N73" s="46"/>
      <c r="O73" s="185"/>
      <c r="P73" s="191"/>
      <c r="Q73" s="221"/>
      <c r="R73" s="227"/>
    </row>
    <row r="74" spans="1:18" ht="18" customHeight="1">
      <c r="A74" s="47"/>
      <c r="B74" s="51" t="s">
        <v>164</v>
      </c>
      <c r="C74" s="51"/>
      <c r="D74" s="51"/>
      <c r="E74" s="46"/>
      <c r="F74" s="173" t="s">
        <v>98</v>
      </c>
      <c r="G74" s="177" t="s">
        <v>39</v>
      </c>
      <c r="H74" s="209" t="s">
        <v>98</v>
      </c>
      <c r="I74" s="213" t="s">
        <v>39</v>
      </c>
      <c r="J74" s="46"/>
      <c r="K74" s="46"/>
      <c r="L74" s="51"/>
      <c r="M74" s="51"/>
      <c r="N74" s="46"/>
      <c r="O74" s="185"/>
      <c r="P74" s="191"/>
      <c r="Q74" s="221"/>
      <c r="R74" s="227"/>
    </row>
    <row r="75" spans="1:18" ht="18" customHeight="1">
      <c r="A75" s="47"/>
      <c r="B75" s="51"/>
      <c r="C75" s="51" t="s">
        <v>165</v>
      </c>
      <c r="D75" s="51"/>
      <c r="E75" s="46"/>
      <c r="F75" s="173"/>
      <c r="G75" s="175">
        <v>135.03</v>
      </c>
      <c r="H75" s="209"/>
      <c r="I75" s="211">
        <f>'[2]ÖZTKIYEM'!$I$75+'[2]ÖZTTELS'!$I$75</f>
        <v>0</v>
      </c>
      <c r="J75" s="51"/>
      <c r="K75" s="46"/>
      <c r="L75" s="51"/>
      <c r="M75" s="51"/>
      <c r="N75" s="46"/>
      <c r="O75" s="185"/>
      <c r="P75" s="192"/>
      <c r="Q75" s="221"/>
      <c r="R75" s="228"/>
    </row>
    <row r="76" spans="1:18" ht="18" customHeight="1">
      <c r="A76" s="47"/>
      <c r="B76" s="51" t="s">
        <v>166</v>
      </c>
      <c r="C76" s="51"/>
      <c r="D76" s="51"/>
      <c r="E76" s="46"/>
      <c r="F76" s="173"/>
      <c r="G76" s="175">
        <v>0</v>
      </c>
      <c r="H76" s="209"/>
      <c r="I76" s="211">
        <f>'[2]ÖZTKIYEM'!$I$76+'[2]ÖZTTELS'!$I$76</f>
        <v>0</v>
      </c>
      <c r="J76" s="51"/>
      <c r="K76" s="46"/>
      <c r="L76" s="51"/>
      <c r="M76" s="51"/>
      <c r="N76" s="46"/>
      <c r="O76" s="185"/>
      <c r="P76" s="192"/>
      <c r="Q76" s="221"/>
      <c r="R76" s="228"/>
    </row>
    <row r="77" spans="1:18" ht="18" customHeight="1">
      <c r="A77" s="49"/>
      <c r="B77" s="51"/>
      <c r="C77" s="51" t="s">
        <v>167</v>
      </c>
      <c r="D77" s="51"/>
      <c r="E77" s="46"/>
      <c r="F77" s="173"/>
      <c r="G77" s="180">
        <v>182561076.14000005</v>
      </c>
      <c r="H77" s="209"/>
      <c r="I77" s="216">
        <f>SUM(I34:I76)</f>
        <v>229892416.94000006</v>
      </c>
      <c r="J77" s="51"/>
      <c r="K77" s="46"/>
      <c r="L77" s="51"/>
      <c r="M77" s="51"/>
      <c r="N77" s="46"/>
      <c r="O77" s="185"/>
      <c r="P77" s="192"/>
      <c r="Q77" s="221"/>
      <c r="R77" s="228"/>
    </row>
    <row r="78" spans="1:18" ht="18" customHeight="1" thickBot="1">
      <c r="A78" s="52"/>
      <c r="B78" s="53"/>
      <c r="C78" s="53" t="s">
        <v>168</v>
      </c>
      <c r="D78" s="53"/>
      <c r="E78" s="53"/>
      <c r="F78" s="181"/>
      <c r="G78" s="182">
        <v>267967609.63800004</v>
      </c>
      <c r="H78" s="217"/>
      <c r="I78" s="218">
        <f>SUM(I32+I77)</f>
        <v>308240761.50000006</v>
      </c>
      <c r="J78" s="53"/>
      <c r="K78" s="53"/>
      <c r="L78" s="53" t="s">
        <v>169</v>
      </c>
      <c r="M78" s="53"/>
      <c r="N78" s="53"/>
      <c r="O78" s="193"/>
      <c r="P78" s="207">
        <f>+P49+P72</f>
        <v>267967609.64000002</v>
      </c>
      <c r="Q78" s="229"/>
      <c r="R78" s="171">
        <f>+R49+R72</f>
        <v>308240761.4999999</v>
      </c>
    </row>
  </sheetData>
  <mergeCells count="6">
    <mergeCell ref="O5:P5"/>
    <mergeCell ref="A2:R2"/>
    <mergeCell ref="A3:R3"/>
    <mergeCell ref="F5:G5"/>
    <mergeCell ref="H5:I5"/>
    <mergeCell ref="Q5:R5"/>
  </mergeCells>
  <printOptions horizontalCentered="1"/>
  <pageMargins left="0.5905511811023623" right="0" top="0.1968503937007874" bottom="0" header="0" footer="0"/>
  <pageSetup fitToHeight="1" fitToWidth="1" horizontalDpi="96" verticalDpi="96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207"/>
  <sheetViews>
    <sheetView showGridLines="0" workbookViewId="0" topLeftCell="A1">
      <selection activeCell="G43" sqref="G43"/>
    </sheetView>
  </sheetViews>
  <sheetFormatPr defaultColWidth="9.00390625" defaultRowHeight="12.75"/>
  <cols>
    <col min="1" max="1" width="40.75390625" style="55" bestFit="1" customWidth="1"/>
    <col min="2" max="2" width="17.25390625" style="55" bestFit="1" customWidth="1"/>
    <col min="3" max="3" width="1.625" style="55" customWidth="1"/>
    <col min="4" max="4" width="10.875" style="55" bestFit="1" customWidth="1"/>
    <col min="5" max="5" width="1.625" style="55" customWidth="1"/>
    <col min="6" max="6" width="10.75390625" style="55" customWidth="1"/>
    <col min="7" max="7" width="69.375" style="56" bestFit="1" customWidth="1"/>
    <col min="8" max="16384" width="9.125" style="56" customWidth="1"/>
  </cols>
  <sheetData>
    <row r="1" ht="10.5">
      <c r="A1" s="54" t="s">
        <v>208</v>
      </c>
    </row>
    <row r="2" ht="10.5">
      <c r="A2" s="54"/>
    </row>
    <row r="3" spans="1:6" ht="10.5">
      <c r="A3" s="57" t="s">
        <v>170</v>
      </c>
      <c r="B3" s="58"/>
      <c r="C3" s="59"/>
      <c r="D3" s="59"/>
      <c r="E3" s="59"/>
      <c r="F3" s="59"/>
    </row>
    <row r="4" spans="1:6" ht="24.75" customHeight="1" thickBot="1">
      <c r="A4" s="57"/>
      <c r="B4" s="58"/>
      <c r="C4" s="59"/>
      <c r="D4" s="59"/>
      <c r="E4" s="59"/>
      <c r="F4" s="59"/>
    </row>
    <row r="5" spans="1:6" ht="21.75" thickBot="1">
      <c r="A5" s="60"/>
      <c r="B5" s="61" t="s">
        <v>343</v>
      </c>
      <c r="C5" s="62"/>
      <c r="D5" s="63" t="s">
        <v>358</v>
      </c>
      <c r="E5" s="64"/>
      <c r="F5" s="65" t="s">
        <v>359</v>
      </c>
    </row>
    <row r="6" spans="1:6" s="71" customFormat="1" ht="21.75" customHeight="1" thickBot="1">
      <c r="A6" s="66" t="s">
        <v>171</v>
      </c>
      <c r="B6" s="67"/>
      <c r="C6" s="68"/>
      <c r="D6" s="69"/>
      <c r="E6" s="70"/>
      <c r="F6" s="69"/>
    </row>
    <row r="7" spans="1:6" ht="10.5">
      <c r="A7" s="72" t="s">
        <v>172</v>
      </c>
      <c r="B7" s="73"/>
      <c r="C7" s="60"/>
      <c r="D7" s="74"/>
      <c r="E7" s="75"/>
      <c r="F7" s="76"/>
    </row>
    <row r="8" spans="1:6" ht="13.5" customHeight="1">
      <c r="A8" s="77" t="s">
        <v>173</v>
      </c>
      <c r="B8" s="245">
        <f>+'[2]MALİBÜNYE'!$K$15</f>
        <v>78348344.56000002</v>
      </c>
      <c r="C8" s="78"/>
      <c r="D8" s="79">
        <v>1.0285061034085337</v>
      </c>
      <c r="E8" s="80"/>
      <c r="F8" s="256">
        <f>+B8/B10</f>
        <v>0.9041256979736637</v>
      </c>
    </row>
    <row r="9" spans="1:6" ht="6.75" customHeight="1">
      <c r="A9" s="82" t="s">
        <v>174</v>
      </c>
      <c r="B9" s="246" t="s">
        <v>175</v>
      </c>
      <c r="C9" s="83"/>
      <c r="D9" s="84"/>
      <c r="E9" s="85"/>
      <c r="F9" s="86"/>
    </row>
    <row r="10" spans="1:6" ht="16.5" thickBot="1">
      <c r="A10" s="77" t="s">
        <v>176</v>
      </c>
      <c r="B10" s="245">
        <f>+'[2]MALİBÜNYE'!$K$32</f>
        <v>86656473.47</v>
      </c>
      <c r="C10" s="87"/>
      <c r="D10" s="79"/>
      <c r="E10" s="80"/>
      <c r="F10" s="81"/>
    </row>
    <row r="11" spans="1:6" s="71" customFormat="1" ht="16.5" customHeight="1" thickBot="1">
      <c r="A11" s="88"/>
      <c r="B11" s="89"/>
      <c r="C11" s="68"/>
      <c r="D11" s="90"/>
      <c r="E11" s="91"/>
      <c r="F11" s="90"/>
    </row>
    <row r="12" spans="1:7" ht="10.5">
      <c r="A12" s="92" t="s">
        <v>177</v>
      </c>
      <c r="B12" s="93"/>
      <c r="C12" s="60"/>
      <c r="D12" s="94"/>
      <c r="E12" s="95"/>
      <c r="F12" s="96"/>
      <c r="G12" s="56" t="s">
        <v>357</v>
      </c>
    </row>
    <row r="13" spans="1:6" ht="15.75">
      <c r="A13" s="77" t="s">
        <v>178</v>
      </c>
      <c r="B13" s="245">
        <f>+'[2]MALİBÜNYE'!$K$10+'[2]MALİBÜNYE'!$K$11+'[2]MALİBÜNYE'!$K$12</f>
        <v>77542050.77000001</v>
      </c>
      <c r="C13" s="87"/>
      <c r="D13" s="79">
        <v>1.0132060384532382</v>
      </c>
      <c r="E13" s="80"/>
      <c r="F13" s="256">
        <f>+B13/B15</f>
        <v>0.8948212137532304</v>
      </c>
    </row>
    <row r="14" spans="1:6" ht="3" customHeight="1">
      <c r="A14" s="82" t="s">
        <v>179</v>
      </c>
      <c r="B14" s="246" t="s">
        <v>180</v>
      </c>
      <c r="C14" s="83"/>
      <c r="D14" s="84"/>
      <c r="E14" s="85"/>
      <c r="F14" s="86"/>
    </row>
    <row r="15" spans="1:7" ht="16.5" thickBot="1">
      <c r="A15" s="77" t="s">
        <v>181</v>
      </c>
      <c r="B15" s="245">
        <f>+'[2]MALİBÜNYE'!$K$32</f>
        <v>86656473.47</v>
      </c>
      <c r="C15" s="87"/>
      <c r="D15" s="79"/>
      <c r="E15" s="80"/>
      <c r="F15" s="81"/>
      <c r="G15" s="97"/>
    </row>
    <row r="16" spans="1:6" s="71" customFormat="1" ht="11.25" customHeight="1" thickBot="1">
      <c r="A16" s="88"/>
      <c r="B16" s="89"/>
      <c r="C16" s="68"/>
      <c r="D16" s="90"/>
      <c r="E16" s="91"/>
      <c r="F16" s="90"/>
    </row>
    <row r="17" spans="1:6" ht="10.5">
      <c r="A17" s="92" t="s">
        <v>182</v>
      </c>
      <c r="B17" s="93"/>
      <c r="C17" s="60"/>
      <c r="D17" s="94"/>
      <c r="E17" s="95"/>
      <c r="F17" s="96"/>
    </row>
    <row r="18" spans="1:6" ht="17.25" customHeight="1">
      <c r="A18" s="77" t="s">
        <v>183</v>
      </c>
      <c r="B18" s="245">
        <f>+'[2]MALİBÜNYE'!$K$10</f>
        <v>60144113.660000004</v>
      </c>
      <c r="C18" s="87"/>
      <c r="D18" s="79">
        <v>0.8316055962351301</v>
      </c>
      <c r="E18" s="80"/>
      <c r="F18" s="256">
        <f>+B18/B20</f>
        <v>0.6940521723494965</v>
      </c>
    </row>
    <row r="19" spans="1:6" ht="3.75" customHeight="1">
      <c r="A19" s="82" t="s">
        <v>174</v>
      </c>
      <c r="B19" s="246" t="s">
        <v>180</v>
      </c>
      <c r="C19" s="83"/>
      <c r="D19" s="84"/>
      <c r="E19" s="85"/>
      <c r="F19" s="86"/>
    </row>
    <row r="20" spans="1:6" s="97" customFormat="1" ht="17.25" customHeight="1" thickBot="1">
      <c r="A20" s="98" t="s">
        <v>176</v>
      </c>
      <c r="B20" s="255">
        <f>+'[2]MALİBÜNYE'!$K$32</f>
        <v>86656473.47</v>
      </c>
      <c r="C20" s="99"/>
      <c r="D20" s="100"/>
      <c r="E20" s="101"/>
      <c r="F20" s="102"/>
    </row>
    <row r="21" spans="1:6" s="71" customFormat="1" ht="11.25" customHeight="1">
      <c r="A21" s="68"/>
      <c r="B21" s="103"/>
      <c r="C21" s="66"/>
      <c r="D21" s="104"/>
      <c r="E21" s="104"/>
      <c r="F21" s="104"/>
    </row>
    <row r="22" spans="1:6" s="71" customFormat="1" ht="11.25" thickBot="1">
      <c r="A22" s="66" t="s">
        <v>184</v>
      </c>
      <c r="B22" s="103"/>
      <c r="C22" s="66"/>
      <c r="D22" s="104"/>
      <c r="E22" s="104"/>
      <c r="F22" s="104"/>
    </row>
    <row r="23" spans="1:6" ht="10.5">
      <c r="A23" s="72" t="s">
        <v>185</v>
      </c>
      <c r="B23" s="105"/>
      <c r="C23" s="87"/>
      <c r="D23" s="106"/>
      <c r="E23" s="80"/>
      <c r="F23" s="107"/>
    </row>
    <row r="24" spans="1:6" ht="15.75">
      <c r="A24" s="77" t="s">
        <v>186</v>
      </c>
      <c r="B24" s="245">
        <f>+'[2]MALİBÜNYE'!$K$38</f>
        <v>86662650.03999999</v>
      </c>
      <c r="C24" s="87"/>
      <c r="D24" s="79">
        <v>0.3099089487776796</v>
      </c>
      <c r="E24" s="80"/>
      <c r="F24" s="256">
        <f>+B24/B26</f>
        <v>0.2811524654243369</v>
      </c>
    </row>
    <row r="25" spans="1:7" ht="8.25" customHeight="1">
      <c r="A25" s="82" t="s">
        <v>187</v>
      </c>
      <c r="B25" s="246" t="s">
        <v>180</v>
      </c>
      <c r="C25" s="83"/>
      <c r="D25" s="84"/>
      <c r="E25" s="85"/>
      <c r="F25" s="86"/>
      <c r="G25" s="108"/>
    </row>
    <row r="26" spans="1:7" ht="16.5" thickBot="1">
      <c r="A26" s="77" t="s">
        <v>188</v>
      </c>
      <c r="B26" s="245">
        <f>+'[2]MALİBÜNYE'!$K$47</f>
        <v>308240761.4999999</v>
      </c>
      <c r="C26" s="87"/>
      <c r="D26" s="79"/>
      <c r="E26" s="80"/>
      <c r="F26" s="81"/>
      <c r="G26" s="108"/>
    </row>
    <row r="27" spans="1:6" s="71" customFormat="1" ht="11.25" customHeight="1" thickBot="1">
      <c r="A27" s="88"/>
      <c r="B27" s="109"/>
      <c r="C27" s="66"/>
      <c r="D27" s="110"/>
      <c r="E27" s="104"/>
      <c r="F27" s="110"/>
    </row>
    <row r="28" spans="1:6" ht="15.75">
      <c r="A28" s="92" t="s">
        <v>189</v>
      </c>
      <c r="B28" s="247"/>
      <c r="C28" s="87"/>
      <c r="D28" s="79"/>
      <c r="E28" s="80"/>
      <c r="F28" s="81"/>
    </row>
    <row r="29" spans="1:6" ht="13.5" customHeight="1">
      <c r="A29" s="77" t="s">
        <v>190</v>
      </c>
      <c r="B29" s="245">
        <f>+'[2]MALİBÜNYE'!$K$46</f>
        <v>221578111.4599999</v>
      </c>
      <c r="C29" s="87"/>
      <c r="D29" s="79">
        <v>0.6900910512223204</v>
      </c>
      <c r="E29" s="80"/>
      <c r="F29" s="256">
        <f>+B29/B31</f>
        <v>0.7188475345756631</v>
      </c>
    </row>
    <row r="30" spans="1:6" ht="5.25" customHeight="1">
      <c r="A30" s="82" t="s">
        <v>174</v>
      </c>
      <c r="B30" s="246" t="s">
        <v>180</v>
      </c>
      <c r="C30" s="83"/>
      <c r="D30" s="84"/>
      <c r="E30" s="85"/>
      <c r="F30" s="86"/>
    </row>
    <row r="31" spans="1:6" ht="16.5" thickBot="1">
      <c r="A31" s="77" t="s">
        <v>191</v>
      </c>
      <c r="B31" s="245">
        <f>+'[2]MALİBÜNYE'!$K$47</f>
        <v>308240761.4999999</v>
      </c>
      <c r="C31" s="87"/>
      <c r="D31" s="79"/>
      <c r="E31" s="80"/>
      <c r="F31" s="81"/>
    </row>
    <row r="32" spans="1:6" s="71" customFormat="1" ht="11.25" customHeight="1" thickBot="1">
      <c r="A32" s="88"/>
      <c r="B32" s="248"/>
      <c r="C32" s="66"/>
      <c r="D32" s="110"/>
      <c r="E32" s="104"/>
      <c r="F32" s="110"/>
    </row>
    <row r="33" spans="1:6" ht="15.75">
      <c r="A33" s="92" t="s">
        <v>192</v>
      </c>
      <c r="B33" s="247"/>
      <c r="C33" s="87"/>
      <c r="D33" s="79"/>
      <c r="E33" s="80"/>
      <c r="F33" s="81"/>
    </row>
    <row r="34" spans="1:6" ht="13.5" customHeight="1">
      <c r="A34" s="77" t="s">
        <v>193</v>
      </c>
      <c r="B34" s="245">
        <f>+'[2]MALİBÜNYE'!$K$46</f>
        <v>221578111.4599999</v>
      </c>
      <c r="C34" s="87"/>
      <c r="D34" s="79">
        <v>2.2267541932691115</v>
      </c>
      <c r="E34" s="80"/>
      <c r="F34" s="256">
        <f>+B34/B36</f>
        <v>2.556789013003045</v>
      </c>
    </row>
    <row r="35" spans="1:6" ht="8.25" customHeight="1">
      <c r="A35" s="82" t="s">
        <v>174</v>
      </c>
      <c r="B35" s="246" t="s">
        <v>180</v>
      </c>
      <c r="C35" s="83"/>
      <c r="D35" s="84"/>
      <c r="E35" s="85"/>
      <c r="F35" s="86"/>
    </row>
    <row r="36" spans="1:6" ht="16.5" thickBot="1">
      <c r="A36" s="77" t="s">
        <v>194</v>
      </c>
      <c r="B36" s="255">
        <f>+'[2]MALİBÜNYE'!$K$38</f>
        <v>86662650.03999999</v>
      </c>
      <c r="C36" s="87"/>
      <c r="D36" s="79"/>
      <c r="E36" s="80"/>
      <c r="F36" s="81"/>
    </row>
    <row r="37" spans="1:6" ht="16.5" hidden="1" thickBot="1">
      <c r="A37" s="77" t="s">
        <v>195</v>
      </c>
      <c r="B37" s="247"/>
      <c r="C37" s="87"/>
      <c r="D37" s="79"/>
      <c r="E37" s="80"/>
      <c r="F37" s="81"/>
    </row>
    <row r="38" spans="1:6" ht="16.5" hidden="1" thickBot="1">
      <c r="A38" s="77"/>
      <c r="B38" s="247"/>
      <c r="C38" s="87"/>
      <c r="D38" s="79"/>
      <c r="E38" s="80"/>
      <c r="F38" s="81"/>
    </row>
    <row r="39" spans="1:6" ht="16.5" hidden="1" thickBot="1">
      <c r="A39" s="77" t="s">
        <v>196</v>
      </c>
      <c r="B39" s="249"/>
      <c r="C39" s="87"/>
      <c r="D39" s="79"/>
      <c r="E39" s="80"/>
      <c r="F39" s="81"/>
    </row>
    <row r="40" spans="1:6" ht="9" customHeight="1" hidden="1" thickBot="1">
      <c r="A40" s="112"/>
      <c r="B40" s="250"/>
      <c r="C40" s="87"/>
      <c r="D40" s="79"/>
      <c r="E40" s="80"/>
      <c r="F40" s="81"/>
    </row>
    <row r="41" spans="1:6" ht="28.5" customHeight="1" hidden="1" thickBot="1">
      <c r="A41" s="113" t="s">
        <v>35</v>
      </c>
      <c r="B41" s="251"/>
      <c r="C41" s="87"/>
      <c r="D41" s="111"/>
      <c r="E41" s="80"/>
      <c r="F41" s="114"/>
    </row>
    <row r="42" spans="1:6" s="71" customFormat="1" ht="14.25" customHeight="1">
      <c r="A42" s="115"/>
      <c r="B42" s="252"/>
      <c r="C42" s="66"/>
      <c r="D42" s="116"/>
      <c r="E42" s="104"/>
      <c r="F42" s="116"/>
    </row>
    <row r="43" spans="1:6" s="71" customFormat="1" ht="18" customHeight="1" thickBot="1">
      <c r="A43" s="66" t="s">
        <v>197</v>
      </c>
      <c r="B43" s="252"/>
      <c r="C43" s="66"/>
      <c r="D43" s="104"/>
      <c r="E43" s="104"/>
      <c r="F43" s="104"/>
    </row>
    <row r="44" spans="1:6" ht="15.75">
      <c r="A44" s="72" t="s">
        <v>198</v>
      </c>
      <c r="B44" s="253"/>
      <c r="C44" s="87"/>
      <c r="D44" s="106"/>
      <c r="E44" s="80"/>
      <c r="F44" s="107"/>
    </row>
    <row r="45" spans="1:6" ht="15.75">
      <c r="A45" s="77" t="s">
        <v>199</v>
      </c>
      <c r="B45" s="254">
        <v>46289317.47</v>
      </c>
      <c r="C45" s="87"/>
      <c r="D45" s="79">
        <v>0.4808730281909542</v>
      </c>
      <c r="E45" s="80"/>
      <c r="F45" s="256">
        <f>+B45/B47</f>
        <v>0.515823205753662</v>
      </c>
    </row>
    <row r="46" spans="1:6" ht="6.75" customHeight="1">
      <c r="A46" s="82" t="s">
        <v>174</v>
      </c>
      <c r="B46" s="246" t="s">
        <v>180</v>
      </c>
      <c r="C46" s="83"/>
      <c r="D46" s="84"/>
      <c r="E46" s="85"/>
      <c r="F46" s="86"/>
    </row>
    <row r="47" spans="1:6" ht="16.5" thickBot="1">
      <c r="A47" s="77" t="s">
        <v>200</v>
      </c>
      <c r="B47" s="254">
        <v>89738726.28</v>
      </c>
      <c r="C47" s="87"/>
      <c r="D47" s="79"/>
      <c r="E47" s="80"/>
      <c r="F47" s="81"/>
    </row>
    <row r="48" spans="1:6" s="71" customFormat="1" ht="19.5" customHeight="1" thickBot="1">
      <c r="A48" s="88"/>
      <c r="B48" s="248"/>
      <c r="C48" s="66"/>
      <c r="D48" s="110"/>
      <c r="E48" s="104"/>
      <c r="F48" s="110"/>
    </row>
    <row r="49" spans="1:6" ht="15.75">
      <c r="A49" s="92" t="s">
        <v>201</v>
      </c>
      <c r="B49" s="247"/>
      <c r="C49" s="87"/>
      <c r="D49" s="79"/>
      <c r="E49" s="80"/>
      <c r="F49" s="81"/>
    </row>
    <row r="50" spans="1:6" ht="15.75">
      <c r="A50" s="117" t="s">
        <v>202</v>
      </c>
      <c r="B50" s="245">
        <f>+'[2]MALİBÜNYE'!$K$45</f>
        <v>30188305.159999885</v>
      </c>
      <c r="C50" s="87"/>
      <c r="D50" s="79">
        <v>0.10482002097504013</v>
      </c>
      <c r="E50" s="80"/>
      <c r="F50" s="256">
        <f>+B50/B52</f>
        <v>0.1362422712292572</v>
      </c>
    </row>
    <row r="51" spans="1:6" ht="9" customHeight="1">
      <c r="A51" s="82" t="s">
        <v>174</v>
      </c>
      <c r="B51" s="246" t="s">
        <v>180</v>
      </c>
      <c r="C51" s="83"/>
      <c r="D51" s="84"/>
      <c r="E51" s="85"/>
      <c r="F51" s="86"/>
    </row>
    <row r="52" spans="1:6" ht="16.5" thickBot="1">
      <c r="A52" s="77" t="s">
        <v>203</v>
      </c>
      <c r="B52" s="245">
        <f>+'[2]MALİBÜNYE'!$K$46</f>
        <v>221578111.4599999</v>
      </c>
      <c r="C52" s="87"/>
      <c r="D52" s="79"/>
      <c r="E52" s="80"/>
      <c r="F52" s="81"/>
    </row>
    <row r="53" spans="1:6" s="71" customFormat="1" ht="20.25" customHeight="1" thickBot="1">
      <c r="A53" s="88"/>
      <c r="B53" s="248"/>
      <c r="C53" s="66"/>
      <c r="D53" s="110"/>
      <c r="E53" s="104"/>
      <c r="F53" s="110"/>
    </row>
    <row r="54" spans="1:6" ht="15.75">
      <c r="A54" s="92" t="s">
        <v>204</v>
      </c>
      <c r="B54" s="247"/>
      <c r="C54" s="87"/>
      <c r="D54" s="79"/>
      <c r="E54" s="80"/>
      <c r="F54" s="81"/>
    </row>
    <row r="55" spans="1:6" ht="12.75" customHeight="1">
      <c r="A55" s="117" t="s">
        <v>205</v>
      </c>
      <c r="B55" s="245">
        <f>+'[2]MALİBÜNYE'!$K$45</f>
        <v>30188305.159999885</v>
      </c>
      <c r="C55" s="87"/>
      <c r="D55" s="79">
        <v>0.07233535846381112</v>
      </c>
      <c r="E55" s="80"/>
      <c r="F55" s="256">
        <f>+B55/B57</f>
        <v>0.09793742077814033</v>
      </c>
    </row>
    <row r="56" spans="1:6" ht="6" customHeight="1">
      <c r="A56" s="82" t="s">
        <v>174</v>
      </c>
      <c r="B56" s="246" t="s">
        <v>180</v>
      </c>
      <c r="C56" s="83"/>
      <c r="D56" s="84"/>
      <c r="E56" s="85"/>
      <c r="F56" s="86"/>
    </row>
    <row r="57" spans="1:6" ht="16.5" thickBot="1">
      <c r="A57" s="165" t="s">
        <v>206</v>
      </c>
      <c r="B57" s="255">
        <f>+'[2]MALİBÜNYE'!$K$47</f>
        <v>308240761.4999999</v>
      </c>
      <c r="C57" s="87"/>
      <c r="D57" s="111"/>
      <c r="E57" s="80"/>
      <c r="F57" s="114"/>
    </row>
    <row r="58" spans="2:6" ht="10.5">
      <c r="B58" s="118"/>
      <c r="C58" s="119"/>
      <c r="D58" s="119"/>
      <c r="E58" s="119"/>
      <c r="F58" s="119"/>
    </row>
    <row r="59" spans="2:6" ht="10.5">
      <c r="B59" s="118"/>
      <c r="C59" s="119"/>
      <c r="D59" s="119"/>
      <c r="E59" s="119"/>
      <c r="F59" s="119"/>
    </row>
    <row r="60" spans="2:6" ht="10.5">
      <c r="B60" s="118"/>
      <c r="C60" s="119"/>
      <c r="D60" s="119"/>
      <c r="E60" s="119"/>
      <c r="F60" s="119"/>
    </row>
    <row r="61" spans="2:6" ht="10.5">
      <c r="B61" s="118"/>
      <c r="C61" s="119"/>
      <c r="D61" s="119"/>
      <c r="E61" s="119"/>
      <c r="F61" s="119"/>
    </row>
    <row r="62" spans="2:6" ht="10.5">
      <c r="B62" s="118"/>
      <c r="C62" s="119"/>
      <c r="D62" s="119"/>
      <c r="E62" s="119"/>
      <c r="F62" s="119"/>
    </row>
    <row r="63" spans="2:6" ht="10.5">
      <c r="B63" s="118"/>
      <c r="C63" s="119"/>
      <c r="D63" s="119"/>
      <c r="E63" s="119"/>
      <c r="F63" s="119"/>
    </row>
    <row r="64" spans="2:6" ht="10.5">
      <c r="B64" s="118"/>
      <c r="C64" s="119"/>
      <c r="D64" s="119"/>
      <c r="E64" s="119"/>
      <c r="F64" s="119"/>
    </row>
    <row r="65" spans="2:6" ht="10.5">
      <c r="B65" s="118"/>
      <c r="C65" s="119"/>
      <c r="D65" s="119"/>
      <c r="E65" s="119"/>
      <c r="F65" s="119"/>
    </row>
    <row r="66" spans="2:6" ht="10.5">
      <c r="B66" s="118"/>
      <c r="C66" s="119"/>
      <c r="D66" s="119"/>
      <c r="E66" s="119"/>
      <c r="F66" s="119"/>
    </row>
    <row r="67" spans="2:6" ht="10.5">
      <c r="B67" s="118"/>
      <c r="C67" s="119"/>
      <c r="D67" s="119"/>
      <c r="E67" s="119"/>
      <c r="F67" s="119"/>
    </row>
    <row r="68" spans="2:6" ht="10.5">
      <c r="B68" s="118"/>
      <c r="C68" s="119"/>
      <c r="D68" s="119"/>
      <c r="E68" s="119"/>
      <c r="F68" s="119"/>
    </row>
    <row r="69" spans="2:6" ht="10.5">
      <c r="B69" s="118"/>
      <c r="C69" s="119"/>
      <c r="D69" s="119"/>
      <c r="E69" s="119"/>
      <c r="F69" s="119"/>
    </row>
    <row r="70" spans="2:6" ht="10.5">
      <c r="B70" s="118"/>
      <c r="C70" s="119"/>
      <c r="D70" s="119"/>
      <c r="E70" s="119"/>
      <c r="F70" s="119"/>
    </row>
    <row r="71" spans="2:6" ht="10.5">
      <c r="B71" s="118"/>
      <c r="C71" s="119"/>
      <c r="D71" s="119"/>
      <c r="E71" s="119"/>
      <c r="F71" s="119"/>
    </row>
    <row r="72" spans="2:6" ht="10.5">
      <c r="B72" s="118"/>
      <c r="C72" s="119"/>
      <c r="D72" s="119"/>
      <c r="E72" s="119"/>
      <c r="F72" s="119"/>
    </row>
    <row r="73" spans="2:6" ht="10.5">
      <c r="B73" s="118"/>
      <c r="C73" s="119"/>
      <c r="D73" s="119"/>
      <c r="E73" s="119"/>
      <c r="F73" s="119"/>
    </row>
    <row r="74" spans="2:6" ht="10.5">
      <c r="B74" s="118"/>
      <c r="C74" s="119"/>
      <c r="D74" s="119"/>
      <c r="E74" s="119"/>
      <c r="F74" s="119"/>
    </row>
    <row r="75" spans="2:6" ht="10.5">
      <c r="B75" s="118"/>
      <c r="C75" s="119"/>
      <c r="D75" s="119"/>
      <c r="E75" s="119"/>
      <c r="F75" s="119"/>
    </row>
    <row r="76" spans="2:6" ht="10.5">
      <c r="B76" s="118"/>
      <c r="C76" s="119"/>
      <c r="D76" s="119"/>
      <c r="E76" s="119"/>
      <c r="F76" s="119"/>
    </row>
    <row r="77" spans="2:6" ht="10.5">
      <c r="B77" s="118"/>
      <c r="C77" s="119"/>
      <c r="D77" s="119"/>
      <c r="E77" s="119"/>
      <c r="F77" s="119"/>
    </row>
    <row r="78" spans="2:6" ht="10.5">
      <c r="B78" s="118"/>
      <c r="C78" s="119"/>
      <c r="D78" s="119"/>
      <c r="E78" s="119"/>
      <c r="F78" s="119"/>
    </row>
    <row r="79" spans="2:6" ht="10.5">
      <c r="B79" s="118"/>
      <c r="C79" s="119"/>
      <c r="D79" s="119"/>
      <c r="E79" s="119"/>
      <c r="F79" s="119"/>
    </row>
    <row r="80" spans="2:6" ht="10.5">
      <c r="B80" s="118"/>
      <c r="C80" s="119"/>
      <c r="D80" s="119"/>
      <c r="E80" s="119"/>
      <c r="F80" s="119"/>
    </row>
    <row r="81" spans="2:6" ht="10.5">
      <c r="B81" s="118"/>
      <c r="C81" s="119"/>
      <c r="D81" s="119"/>
      <c r="E81" s="119"/>
      <c r="F81" s="119"/>
    </row>
    <row r="82" spans="2:6" ht="10.5">
      <c r="B82" s="118"/>
      <c r="C82" s="119"/>
      <c r="D82" s="119"/>
      <c r="E82" s="119"/>
      <c r="F82" s="119"/>
    </row>
    <row r="83" spans="2:6" ht="10.5">
      <c r="B83" s="119"/>
      <c r="C83" s="119"/>
      <c r="D83" s="119"/>
      <c r="E83" s="119"/>
      <c r="F83" s="119"/>
    </row>
    <row r="84" spans="2:6" ht="10.5">
      <c r="B84" s="119"/>
      <c r="C84" s="119"/>
      <c r="D84" s="119"/>
      <c r="E84" s="119"/>
      <c r="F84" s="119"/>
    </row>
    <row r="85" spans="2:6" ht="10.5">
      <c r="B85" s="119"/>
      <c r="C85" s="119"/>
      <c r="D85" s="119"/>
      <c r="E85" s="119"/>
      <c r="F85" s="119"/>
    </row>
    <row r="86" spans="2:6" ht="10.5">
      <c r="B86" s="119"/>
      <c r="C86" s="119"/>
      <c r="D86" s="119"/>
      <c r="E86" s="119"/>
      <c r="F86" s="119"/>
    </row>
    <row r="87" spans="2:6" ht="10.5">
      <c r="B87" s="119"/>
      <c r="C87" s="119"/>
      <c r="D87" s="119"/>
      <c r="E87" s="119"/>
      <c r="F87" s="119"/>
    </row>
    <row r="88" spans="2:6" ht="10.5">
      <c r="B88" s="119"/>
      <c r="C88" s="119"/>
      <c r="D88" s="119"/>
      <c r="E88" s="119"/>
      <c r="F88" s="119"/>
    </row>
    <row r="89" spans="2:6" ht="10.5">
      <c r="B89" s="119"/>
      <c r="C89" s="119"/>
      <c r="D89" s="119"/>
      <c r="E89" s="119"/>
      <c r="F89" s="119"/>
    </row>
    <row r="90" spans="2:6" ht="10.5">
      <c r="B90" s="119"/>
      <c r="C90" s="119"/>
      <c r="D90" s="119"/>
      <c r="E90" s="119"/>
      <c r="F90" s="119"/>
    </row>
    <row r="91" spans="2:6" ht="10.5">
      <c r="B91" s="119"/>
      <c r="C91" s="119"/>
      <c r="D91" s="119"/>
      <c r="E91" s="119"/>
      <c r="F91" s="119"/>
    </row>
    <row r="92" spans="2:6" ht="10.5">
      <c r="B92" s="119"/>
      <c r="C92" s="119"/>
      <c r="D92" s="119"/>
      <c r="E92" s="119"/>
      <c r="F92" s="119"/>
    </row>
    <row r="93" spans="2:6" ht="10.5">
      <c r="B93" s="119"/>
      <c r="C93" s="119"/>
      <c r="D93" s="119"/>
      <c r="E93" s="119"/>
      <c r="F93" s="119"/>
    </row>
    <row r="94" spans="2:6" ht="10.5">
      <c r="B94" s="119"/>
      <c r="C94" s="119"/>
      <c r="D94" s="119"/>
      <c r="E94" s="119"/>
      <c r="F94" s="119"/>
    </row>
    <row r="95" spans="2:6" ht="10.5">
      <c r="B95" s="119"/>
      <c r="C95" s="119"/>
      <c r="D95" s="119"/>
      <c r="E95" s="119"/>
      <c r="F95" s="119"/>
    </row>
    <row r="96" spans="2:6" ht="10.5">
      <c r="B96" s="119"/>
      <c r="C96" s="119"/>
      <c r="D96" s="119"/>
      <c r="E96" s="119"/>
      <c r="F96" s="119"/>
    </row>
    <row r="97" spans="2:6" ht="10.5">
      <c r="B97" s="119"/>
      <c r="C97" s="119"/>
      <c r="D97" s="119"/>
      <c r="E97" s="119"/>
      <c r="F97" s="119"/>
    </row>
    <row r="98" spans="2:6" ht="10.5">
      <c r="B98" s="119"/>
      <c r="C98" s="119"/>
      <c r="D98" s="119"/>
      <c r="E98" s="119"/>
      <c r="F98" s="119"/>
    </row>
    <row r="99" spans="2:6" ht="10.5">
      <c r="B99" s="119"/>
      <c r="C99" s="119"/>
      <c r="D99" s="119"/>
      <c r="E99" s="119"/>
      <c r="F99" s="119"/>
    </row>
    <row r="100" spans="2:6" ht="10.5">
      <c r="B100" s="119"/>
      <c r="C100" s="119"/>
      <c r="D100" s="119"/>
      <c r="E100" s="119"/>
      <c r="F100" s="119"/>
    </row>
    <row r="101" spans="2:6" ht="10.5">
      <c r="B101" s="119"/>
      <c r="C101" s="119"/>
      <c r="D101" s="119"/>
      <c r="E101" s="119"/>
      <c r="F101" s="119"/>
    </row>
    <row r="102" spans="2:6" ht="10.5">
      <c r="B102" s="119"/>
      <c r="C102" s="119"/>
      <c r="D102" s="119"/>
      <c r="E102" s="119"/>
      <c r="F102" s="119"/>
    </row>
    <row r="103" spans="2:6" ht="10.5">
      <c r="B103" s="119"/>
      <c r="C103" s="119"/>
      <c r="D103" s="119"/>
      <c r="E103" s="119"/>
      <c r="F103" s="119"/>
    </row>
    <row r="104" spans="2:6" ht="10.5">
      <c r="B104" s="119"/>
      <c r="C104" s="119"/>
      <c r="D104" s="119"/>
      <c r="E104" s="119"/>
      <c r="F104" s="119"/>
    </row>
    <row r="105" spans="2:6" ht="10.5">
      <c r="B105" s="119"/>
      <c r="C105" s="119"/>
      <c r="D105" s="119"/>
      <c r="E105" s="119"/>
      <c r="F105" s="119"/>
    </row>
    <row r="106" spans="2:6" ht="10.5">
      <c r="B106" s="119"/>
      <c r="C106" s="119"/>
      <c r="D106" s="119"/>
      <c r="E106" s="119"/>
      <c r="F106" s="119"/>
    </row>
    <row r="107" spans="2:6" ht="10.5">
      <c r="B107" s="119"/>
      <c r="C107" s="119"/>
      <c r="D107" s="119"/>
      <c r="E107" s="119"/>
      <c r="F107" s="119"/>
    </row>
    <row r="108" spans="2:6" ht="10.5">
      <c r="B108" s="119"/>
      <c r="C108" s="119"/>
      <c r="D108" s="119"/>
      <c r="E108" s="119"/>
      <c r="F108" s="119"/>
    </row>
    <row r="109" spans="2:6" ht="10.5">
      <c r="B109" s="119"/>
      <c r="C109" s="119"/>
      <c r="D109" s="119"/>
      <c r="E109" s="119"/>
      <c r="F109" s="119"/>
    </row>
    <row r="110" spans="2:6" ht="10.5">
      <c r="B110" s="119"/>
      <c r="C110" s="119"/>
      <c r="D110" s="119"/>
      <c r="E110" s="119"/>
      <c r="F110" s="119"/>
    </row>
    <row r="111" spans="2:6" ht="10.5">
      <c r="B111" s="119"/>
      <c r="C111" s="119"/>
      <c r="D111" s="119"/>
      <c r="E111" s="119"/>
      <c r="F111" s="119"/>
    </row>
    <row r="112" spans="2:6" ht="10.5">
      <c r="B112" s="119"/>
      <c r="C112" s="119"/>
      <c r="D112" s="119"/>
      <c r="E112" s="119"/>
      <c r="F112" s="119"/>
    </row>
    <row r="113" spans="2:6" ht="10.5">
      <c r="B113" s="119"/>
      <c r="C113" s="119"/>
      <c r="D113" s="119"/>
      <c r="E113" s="119"/>
      <c r="F113" s="119"/>
    </row>
    <row r="114" spans="2:6" ht="10.5">
      <c r="B114" s="119"/>
      <c r="C114" s="119"/>
      <c r="D114" s="119"/>
      <c r="E114" s="119"/>
      <c r="F114" s="119"/>
    </row>
    <row r="115" spans="2:6" ht="10.5">
      <c r="B115" s="119"/>
      <c r="C115" s="119"/>
      <c r="D115" s="119"/>
      <c r="E115" s="119"/>
      <c r="F115" s="119"/>
    </row>
    <row r="116" spans="2:6" ht="10.5">
      <c r="B116" s="119"/>
      <c r="C116" s="119"/>
      <c r="D116" s="119"/>
      <c r="E116" s="119"/>
      <c r="F116" s="119"/>
    </row>
    <row r="117" spans="2:6" ht="10.5">
      <c r="B117" s="119"/>
      <c r="C117" s="119"/>
      <c r="D117" s="119"/>
      <c r="E117" s="119"/>
      <c r="F117" s="119"/>
    </row>
    <row r="118" spans="2:6" ht="10.5">
      <c r="B118" s="119"/>
      <c r="C118" s="119"/>
      <c r="D118" s="119"/>
      <c r="E118" s="119"/>
      <c r="F118" s="119"/>
    </row>
    <row r="119" spans="2:6" ht="10.5">
      <c r="B119" s="119"/>
      <c r="C119" s="119"/>
      <c r="D119" s="119"/>
      <c r="E119" s="119"/>
      <c r="F119" s="119"/>
    </row>
    <row r="120" spans="2:6" ht="10.5">
      <c r="B120" s="119"/>
      <c r="C120" s="119"/>
      <c r="D120" s="119"/>
      <c r="E120" s="119"/>
      <c r="F120" s="119"/>
    </row>
    <row r="121" spans="2:6" ht="10.5">
      <c r="B121" s="119"/>
      <c r="C121" s="119"/>
      <c r="D121" s="119"/>
      <c r="E121" s="119"/>
      <c r="F121" s="119"/>
    </row>
    <row r="122" spans="2:6" ht="10.5">
      <c r="B122" s="119"/>
      <c r="C122" s="119"/>
      <c r="D122" s="119"/>
      <c r="E122" s="119"/>
      <c r="F122" s="119"/>
    </row>
    <row r="123" spans="2:6" ht="10.5">
      <c r="B123" s="119"/>
      <c r="C123" s="119"/>
      <c r="D123" s="119"/>
      <c r="E123" s="119"/>
      <c r="F123" s="119"/>
    </row>
    <row r="124" spans="2:6" ht="10.5">
      <c r="B124" s="119"/>
      <c r="C124" s="119"/>
      <c r="D124" s="119"/>
      <c r="E124" s="119"/>
      <c r="F124" s="119"/>
    </row>
    <row r="125" spans="2:6" ht="10.5">
      <c r="B125" s="119"/>
      <c r="C125" s="119"/>
      <c r="D125" s="119"/>
      <c r="E125" s="119"/>
      <c r="F125" s="119"/>
    </row>
    <row r="126" spans="2:6" ht="10.5">
      <c r="B126" s="119"/>
      <c r="C126" s="119"/>
      <c r="D126" s="119"/>
      <c r="E126" s="119"/>
      <c r="F126" s="119"/>
    </row>
    <row r="127" spans="2:6" ht="10.5">
      <c r="B127" s="119"/>
      <c r="C127" s="119"/>
      <c r="D127" s="119"/>
      <c r="E127" s="119"/>
      <c r="F127" s="119"/>
    </row>
    <row r="128" spans="2:6" ht="10.5">
      <c r="B128" s="119"/>
      <c r="C128" s="119"/>
      <c r="D128" s="119"/>
      <c r="E128" s="119"/>
      <c r="F128" s="119"/>
    </row>
    <row r="129" spans="2:6" ht="10.5">
      <c r="B129" s="119"/>
      <c r="C129" s="119"/>
      <c r="D129" s="119"/>
      <c r="E129" s="119"/>
      <c r="F129" s="119"/>
    </row>
    <row r="130" spans="2:6" ht="10.5">
      <c r="B130" s="119"/>
      <c r="C130" s="119"/>
      <c r="D130" s="119"/>
      <c r="E130" s="119"/>
      <c r="F130" s="119"/>
    </row>
    <row r="131" spans="2:6" ht="10.5">
      <c r="B131" s="119"/>
      <c r="C131" s="119"/>
      <c r="D131" s="119"/>
      <c r="E131" s="119"/>
      <c r="F131" s="119"/>
    </row>
    <row r="132" spans="2:6" ht="10.5">
      <c r="B132" s="119"/>
      <c r="C132" s="119"/>
      <c r="D132" s="119"/>
      <c r="E132" s="119"/>
      <c r="F132" s="119"/>
    </row>
    <row r="133" spans="2:6" ht="10.5">
      <c r="B133" s="119"/>
      <c r="C133" s="119"/>
      <c r="D133" s="119"/>
      <c r="E133" s="119"/>
      <c r="F133" s="119"/>
    </row>
    <row r="134" spans="2:6" ht="10.5">
      <c r="B134" s="119"/>
      <c r="C134" s="119"/>
      <c r="D134" s="119"/>
      <c r="E134" s="119"/>
      <c r="F134" s="119"/>
    </row>
    <row r="135" spans="2:6" ht="10.5">
      <c r="B135" s="119"/>
      <c r="C135" s="119"/>
      <c r="D135" s="119"/>
      <c r="E135" s="119"/>
      <c r="F135" s="119"/>
    </row>
    <row r="136" spans="2:6" ht="10.5">
      <c r="B136" s="119"/>
      <c r="C136" s="119"/>
      <c r="D136" s="119"/>
      <c r="E136" s="119"/>
      <c r="F136" s="119"/>
    </row>
    <row r="137" spans="2:6" ht="10.5">
      <c r="B137" s="119"/>
      <c r="C137" s="119"/>
      <c r="D137" s="119"/>
      <c r="E137" s="119"/>
      <c r="F137" s="119"/>
    </row>
    <row r="138" spans="2:6" ht="10.5">
      <c r="B138" s="119"/>
      <c r="C138" s="119"/>
      <c r="D138" s="119"/>
      <c r="E138" s="119"/>
      <c r="F138" s="119"/>
    </row>
    <row r="139" spans="2:6" ht="10.5">
      <c r="B139" s="119"/>
      <c r="C139" s="119"/>
      <c r="D139" s="119"/>
      <c r="E139" s="119"/>
      <c r="F139" s="119"/>
    </row>
    <row r="140" spans="2:6" ht="10.5">
      <c r="B140" s="119"/>
      <c r="C140" s="119"/>
      <c r="D140" s="119"/>
      <c r="E140" s="119"/>
      <c r="F140" s="119"/>
    </row>
    <row r="141" spans="2:6" ht="10.5">
      <c r="B141" s="119"/>
      <c r="C141" s="119"/>
      <c r="D141" s="119"/>
      <c r="E141" s="119"/>
      <c r="F141" s="119"/>
    </row>
    <row r="142" spans="2:6" ht="10.5">
      <c r="B142" s="119"/>
      <c r="C142" s="119"/>
      <c r="D142" s="119"/>
      <c r="E142" s="119"/>
      <c r="F142" s="119"/>
    </row>
    <row r="143" spans="2:6" ht="10.5">
      <c r="B143" s="119"/>
      <c r="C143" s="119"/>
      <c r="D143" s="119"/>
      <c r="E143" s="119"/>
      <c r="F143" s="119"/>
    </row>
    <row r="144" spans="2:6" ht="10.5">
      <c r="B144" s="119"/>
      <c r="C144" s="119"/>
      <c r="D144" s="119"/>
      <c r="E144" s="119"/>
      <c r="F144" s="119"/>
    </row>
    <row r="145" spans="2:6" ht="10.5">
      <c r="B145" s="119"/>
      <c r="C145" s="119"/>
      <c r="D145" s="119"/>
      <c r="E145" s="119"/>
      <c r="F145" s="119"/>
    </row>
    <row r="146" spans="2:6" ht="10.5">
      <c r="B146" s="119"/>
      <c r="C146" s="119"/>
      <c r="D146" s="119"/>
      <c r="E146" s="119"/>
      <c r="F146" s="119"/>
    </row>
    <row r="147" spans="2:6" ht="10.5">
      <c r="B147" s="119"/>
      <c r="C147" s="119"/>
      <c r="D147" s="119"/>
      <c r="E147" s="119"/>
      <c r="F147" s="119"/>
    </row>
    <row r="148" spans="2:6" ht="10.5">
      <c r="B148" s="119"/>
      <c r="C148" s="119"/>
      <c r="D148" s="119"/>
      <c r="E148" s="119"/>
      <c r="F148" s="119"/>
    </row>
    <row r="149" spans="2:6" ht="10.5">
      <c r="B149" s="119"/>
      <c r="C149" s="119"/>
      <c r="D149" s="119"/>
      <c r="E149" s="119"/>
      <c r="F149" s="119"/>
    </row>
    <row r="150" spans="2:6" ht="10.5">
      <c r="B150" s="119"/>
      <c r="C150" s="119"/>
      <c r="D150" s="119"/>
      <c r="E150" s="119"/>
      <c r="F150" s="119"/>
    </row>
    <row r="151" spans="2:6" ht="10.5">
      <c r="B151" s="119"/>
      <c r="C151" s="119"/>
      <c r="D151" s="119"/>
      <c r="E151" s="119"/>
      <c r="F151" s="119"/>
    </row>
    <row r="152" spans="2:6" ht="10.5">
      <c r="B152" s="119"/>
      <c r="C152" s="119"/>
      <c r="D152" s="119"/>
      <c r="E152" s="119"/>
      <c r="F152" s="119"/>
    </row>
    <row r="153" spans="2:6" ht="10.5">
      <c r="B153" s="119"/>
      <c r="C153" s="119"/>
      <c r="D153" s="119"/>
      <c r="E153" s="119"/>
      <c r="F153" s="119"/>
    </row>
    <row r="154" spans="2:6" ht="10.5">
      <c r="B154" s="119"/>
      <c r="C154" s="119"/>
      <c r="D154" s="119"/>
      <c r="E154" s="119"/>
      <c r="F154" s="119"/>
    </row>
    <row r="155" spans="2:6" ht="10.5">
      <c r="B155" s="119"/>
      <c r="C155" s="119"/>
      <c r="D155" s="119"/>
      <c r="E155" s="119"/>
      <c r="F155" s="119"/>
    </row>
    <row r="156" spans="2:6" ht="10.5">
      <c r="B156" s="119"/>
      <c r="C156" s="119"/>
      <c r="D156" s="119"/>
      <c r="E156" s="119"/>
      <c r="F156" s="119"/>
    </row>
    <row r="157" spans="2:6" ht="10.5">
      <c r="B157" s="119"/>
      <c r="C157" s="119"/>
      <c r="D157" s="119"/>
      <c r="E157" s="119"/>
      <c r="F157" s="119"/>
    </row>
    <row r="158" spans="2:6" ht="10.5">
      <c r="B158" s="119"/>
      <c r="C158" s="119"/>
      <c r="D158" s="119"/>
      <c r="E158" s="119"/>
      <c r="F158" s="119"/>
    </row>
    <row r="159" spans="2:6" ht="10.5">
      <c r="B159" s="119"/>
      <c r="C159" s="119"/>
      <c r="D159" s="119"/>
      <c r="E159" s="119"/>
      <c r="F159" s="119"/>
    </row>
    <row r="160" spans="2:6" ht="10.5">
      <c r="B160" s="119"/>
      <c r="C160" s="119"/>
      <c r="D160" s="119"/>
      <c r="E160" s="119"/>
      <c r="F160" s="119"/>
    </row>
    <row r="161" spans="2:6" ht="10.5">
      <c r="B161" s="119"/>
      <c r="C161" s="119"/>
      <c r="D161" s="119"/>
      <c r="E161" s="119"/>
      <c r="F161" s="119"/>
    </row>
    <row r="162" spans="2:6" ht="10.5">
      <c r="B162" s="119"/>
      <c r="C162" s="119"/>
      <c r="D162" s="119"/>
      <c r="E162" s="119"/>
      <c r="F162" s="119"/>
    </row>
    <row r="163" spans="2:6" ht="10.5">
      <c r="B163" s="119"/>
      <c r="C163" s="119"/>
      <c r="D163" s="119"/>
      <c r="E163" s="119"/>
      <c r="F163" s="119"/>
    </row>
    <row r="164" spans="2:6" ht="10.5">
      <c r="B164" s="119"/>
      <c r="C164" s="119"/>
      <c r="D164" s="119"/>
      <c r="E164" s="119"/>
      <c r="F164" s="119"/>
    </row>
    <row r="165" spans="2:6" ht="10.5">
      <c r="B165" s="119"/>
      <c r="C165" s="119"/>
      <c r="D165" s="119"/>
      <c r="E165" s="119"/>
      <c r="F165" s="119"/>
    </row>
    <row r="166" spans="2:6" ht="10.5">
      <c r="B166" s="119"/>
      <c r="C166" s="119"/>
      <c r="D166" s="119"/>
      <c r="E166" s="119"/>
      <c r="F166" s="119"/>
    </row>
    <row r="167" spans="2:6" ht="10.5">
      <c r="B167" s="119"/>
      <c r="C167" s="119"/>
      <c r="D167" s="119"/>
      <c r="E167" s="119"/>
      <c r="F167" s="119"/>
    </row>
    <row r="168" spans="2:6" ht="10.5">
      <c r="B168" s="119"/>
      <c r="C168" s="119"/>
      <c r="D168" s="119"/>
      <c r="E168" s="119"/>
      <c r="F168" s="119"/>
    </row>
    <row r="169" spans="2:6" ht="10.5">
      <c r="B169" s="119"/>
      <c r="C169" s="119"/>
      <c r="D169" s="119"/>
      <c r="E169" s="119"/>
      <c r="F169" s="119"/>
    </row>
    <row r="170" spans="2:6" ht="10.5">
      <c r="B170" s="119"/>
      <c r="C170" s="119"/>
      <c r="D170" s="119"/>
      <c r="E170" s="119"/>
      <c r="F170" s="119"/>
    </row>
    <row r="171" spans="2:6" ht="10.5">
      <c r="B171" s="119"/>
      <c r="C171" s="119"/>
      <c r="D171" s="119"/>
      <c r="E171" s="119"/>
      <c r="F171" s="119"/>
    </row>
    <row r="172" spans="2:6" ht="10.5">
      <c r="B172" s="119"/>
      <c r="C172" s="119"/>
      <c r="D172" s="119"/>
      <c r="E172" s="119"/>
      <c r="F172" s="119"/>
    </row>
    <row r="173" spans="2:6" ht="10.5">
      <c r="B173" s="119"/>
      <c r="C173" s="119"/>
      <c r="D173" s="119"/>
      <c r="E173" s="119"/>
      <c r="F173" s="119"/>
    </row>
    <row r="174" spans="2:6" ht="10.5">
      <c r="B174" s="119"/>
      <c r="C174" s="119"/>
      <c r="D174" s="119"/>
      <c r="E174" s="119"/>
      <c r="F174" s="119"/>
    </row>
    <row r="175" spans="2:6" ht="10.5">
      <c r="B175" s="119"/>
      <c r="C175" s="119"/>
      <c r="D175" s="119"/>
      <c r="E175" s="119"/>
      <c r="F175" s="119"/>
    </row>
    <row r="176" spans="2:6" ht="10.5">
      <c r="B176" s="119"/>
      <c r="C176" s="119"/>
      <c r="D176" s="119"/>
      <c r="E176" s="119"/>
      <c r="F176" s="119"/>
    </row>
    <row r="177" spans="2:6" ht="10.5">
      <c r="B177" s="119"/>
      <c r="C177" s="119"/>
      <c r="D177" s="119"/>
      <c r="E177" s="119"/>
      <c r="F177" s="119"/>
    </row>
    <row r="178" spans="2:6" ht="10.5">
      <c r="B178" s="119"/>
      <c r="C178" s="119"/>
      <c r="D178" s="119"/>
      <c r="E178" s="119"/>
      <c r="F178" s="119"/>
    </row>
    <row r="179" spans="2:6" ht="10.5">
      <c r="B179" s="119"/>
      <c r="C179" s="119"/>
      <c r="D179" s="119"/>
      <c r="E179" s="119"/>
      <c r="F179" s="119"/>
    </row>
    <row r="180" spans="2:6" ht="10.5">
      <c r="B180" s="119"/>
      <c r="C180" s="119"/>
      <c r="D180" s="119"/>
      <c r="E180" s="119"/>
      <c r="F180" s="119"/>
    </row>
    <row r="181" spans="2:6" ht="10.5">
      <c r="B181" s="119"/>
      <c r="C181" s="119"/>
      <c r="D181" s="119"/>
      <c r="E181" s="119"/>
      <c r="F181" s="119"/>
    </row>
    <row r="182" spans="2:6" ht="10.5">
      <c r="B182" s="119"/>
      <c r="C182" s="119"/>
      <c r="D182" s="119"/>
      <c r="E182" s="119"/>
      <c r="F182" s="119"/>
    </row>
    <row r="183" spans="2:6" ht="10.5">
      <c r="B183" s="119"/>
      <c r="C183" s="119"/>
      <c r="D183" s="119"/>
      <c r="E183" s="119"/>
      <c r="F183" s="119"/>
    </row>
    <row r="184" spans="2:6" ht="10.5">
      <c r="B184" s="119"/>
      <c r="C184" s="119"/>
      <c r="D184" s="119"/>
      <c r="E184" s="119"/>
      <c r="F184" s="119"/>
    </row>
    <row r="185" spans="2:6" ht="10.5">
      <c r="B185" s="119"/>
      <c r="C185" s="119"/>
      <c r="D185" s="119"/>
      <c r="E185" s="119"/>
      <c r="F185" s="119"/>
    </row>
    <row r="186" spans="2:6" ht="10.5">
      <c r="B186" s="119"/>
      <c r="C186" s="119"/>
      <c r="D186" s="119"/>
      <c r="E186" s="119"/>
      <c r="F186" s="119"/>
    </row>
    <row r="187" spans="2:6" ht="10.5">
      <c r="B187" s="119"/>
      <c r="C187" s="119"/>
      <c r="D187" s="119"/>
      <c r="E187" s="119"/>
      <c r="F187" s="119"/>
    </row>
    <row r="188" spans="2:6" ht="10.5">
      <c r="B188" s="119"/>
      <c r="C188" s="119"/>
      <c r="D188" s="119"/>
      <c r="E188" s="119"/>
      <c r="F188" s="119"/>
    </row>
    <row r="189" spans="2:6" ht="10.5">
      <c r="B189" s="119"/>
      <c r="C189" s="119"/>
      <c r="D189" s="119"/>
      <c r="E189" s="119"/>
      <c r="F189" s="119"/>
    </row>
    <row r="190" spans="2:6" ht="10.5">
      <c r="B190" s="119"/>
      <c r="C190" s="119"/>
      <c r="D190" s="119"/>
      <c r="E190" s="119"/>
      <c r="F190" s="119"/>
    </row>
    <row r="191" spans="2:6" ht="10.5">
      <c r="B191" s="119"/>
      <c r="C191" s="119"/>
      <c r="D191" s="119"/>
      <c r="E191" s="119"/>
      <c r="F191" s="119"/>
    </row>
    <row r="192" spans="2:6" ht="10.5">
      <c r="B192" s="119"/>
      <c r="C192" s="119"/>
      <c r="D192" s="119"/>
      <c r="E192" s="119"/>
      <c r="F192" s="119"/>
    </row>
    <row r="193" spans="2:6" ht="10.5">
      <c r="B193" s="119"/>
      <c r="C193" s="119"/>
      <c r="D193" s="119"/>
      <c r="E193" s="119"/>
      <c r="F193" s="119"/>
    </row>
    <row r="194" spans="2:6" ht="10.5">
      <c r="B194" s="119"/>
      <c r="C194" s="119"/>
      <c r="D194" s="119"/>
      <c r="E194" s="119"/>
      <c r="F194" s="119"/>
    </row>
    <row r="195" spans="2:6" ht="10.5">
      <c r="B195" s="119"/>
      <c r="C195" s="119"/>
      <c r="D195" s="119"/>
      <c r="E195" s="119"/>
      <c r="F195" s="119"/>
    </row>
    <row r="196" spans="2:6" ht="10.5">
      <c r="B196" s="119"/>
      <c r="C196" s="119"/>
      <c r="D196" s="119"/>
      <c r="E196" s="119"/>
      <c r="F196" s="119"/>
    </row>
    <row r="197" spans="2:6" ht="10.5">
      <c r="B197" s="119"/>
      <c r="C197" s="119"/>
      <c r="D197" s="119"/>
      <c r="E197" s="119"/>
      <c r="F197" s="119"/>
    </row>
    <row r="198" spans="2:6" ht="10.5">
      <c r="B198" s="119"/>
      <c r="C198" s="119"/>
      <c r="D198" s="119"/>
      <c r="E198" s="119"/>
      <c r="F198" s="119"/>
    </row>
    <row r="199" spans="2:6" ht="10.5">
      <c r="B199" s="119"/>
      <c r="C199" s="119"/>
      <c r="D199" s="119"/>
      <c r="E199" s="119"/>
      <c r="F199" s="119"/>
    </row>
    <row r="200" spans="2:6" ht="10.5">
      <c r="B200" s="119"/>
      <c r="C200" s="119"/>
      <c r="D200" s="119"/>
      <c r="E200" s="119"/>
      <c r="F200" s="119"/>
    </row>
    <row r="201" spans="2:6" ht="10.5">
      <c r="B201" s="119"/>
      <c r="C201" s="119"/>
      <c r="D201" s="119"/>
      <c r="E201" s="119"/>
      <c r="F201" s="119"/>
    </row>
    <row r="202" spans="2:6" ht="10.5">
      <c r="B202" s="119"/>
      <c r="C202" s="119"/>
      <c r="D202" s="119"/>
      <c r="E202" s="119"/>
      <c r="F202" s="119"/>
    </row>
    <row r="203" spans="2:6" ht="10.5">
      <c r="B203" s="119"/>
      <c r="C203" s="119"/>
      <c r="D203" s="119"/>
      <c r="E203" s="119"/>
      <c r="F203" s="119"/>
    </row>
    <row r="204" spans="2:6" ht="10.5">
      <c r="B204" s="119"/>
      <c r="C204" s="119"/>
      <c r="D204" s="119"/>
      <c r="E204" s="119"/>
      <c r="F204" s="119"/>
    </row>
    <row r="205" spans="2:6" ht="10.5">
      <c r="B205" s="119"/>
      <c r="C205" s="119"/>
      <c r="D205" s="119"/>
      <c r="E205" s="119"/>
      <c r="F205" s="119"/>
    </row>
    <row r="206" spans="2:6" ht="10.5">
      <c r="B206" s="119"/>
      <c r="C206" s="119"/>
      <c r="D206" s="119"/>
      <c r="E206" s="119"/>
      <c r="F206" s="119"/>
    </row>
    <row r="207" spans="2:6" ht="10.5">
      <c r="B207" s="119"/>
      <c r="C207" s="119"/>
      <c r="D207" s="119"/>
      <c r="E207" s="119"/>
      <c r="F207" s="119"/>
    </row>
  </sheetData>
  <printOptions horizontalCentered="1" verticalCentered="1"/>
  <pageMargins left="0.5511811023622047" right="0.5511811023622047" top="0.984251968503937" bottom="0.984251968503937" header="0.5118110236220472" footer="0.5118110236220472"/>
  <pageSetup fitToHeight="1" fitToWidth="1"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G9"/>
  <sheetViews>
    <sheetView showGridLines="0" workbookViewId="0" topLeftCell="A1">
      <selection activeCell="A5" sqref="A5:F5"/>
    </sheetView>
  </sheetViews>
  <sheetFormatPr defaultColWidth="9.00390625" defaultRowHeight="12.75"/>
  <cols>
    <col min="1" max="4" width="9.125" style="120" customWidth="1"/>
    <col min="5" max="5" width="11.875" style="120" customWidth="1"/>
    <col min="6" max="6" width="24.00390625" style="120" customWidth="1"/>
    <col min="7" max="16384" width="9.125" style="120" customWidth="1"/>
  </cols>
  <sheetData>
    <row r="1" spans="1:6" ht="87.75" customHeight="1" thickBot="1">
      <c r="A1" s="240" t="s">
        <v>360</v>
      </c>
      <c r="B1" s="240"/>
      <c r="C1" s="240"/>
      <c r="D1" s="240"/>
      <c r="E1" s="240"/>
      <c r="F1" s="240"/>
    </row>
    <row r="2" spans="1:7" ht="123.75" customHeight="1" thickBot="1" thickTop="1">
      <c r="A2" s="237" t="s">
        <v>207</v>
      </c>
      <c r="B2" s="238"/>
      <c r="C2" s="238"/>
      <c r="D2" s="238"/>
      <c r="E2" s="239"/>
      <c r="F2" s="121">
        <v>41000000</v>
      </c>
      <c r="G2" s="122" t="s">
        <v>344</v>
      </c>
    </row>
    <row r="3" ht="12" thickTop="1"/>
    <row r="4" spans="1:7" ht="48" customHeight="1">
      <c r="A4" s="241" t="s">
        <v>362</v>
      </c>
      <c r="B4" s="242"/>
      <c r="C4" s="242"/>
      <c r="D4" s="242"/>
      <c r="E4" s="242"/>
      <c r="F4" s="242"/>
      <c r="G4" s="242"/>
    </row>
    <row r="5" spans="1:6" ht="38.25" customHeight="1">
      <c r="A5" s="240" t="s">
        <v>361</v>
      </c>
      <c r="B5" s="240"/>
      <c r="C5" s="240"/>
      <c r="D5" s="240"/>
      <c r="E5" s="240"/>
      <c r="F5" s="240"/>
    </row>
    <row r="6" ht="20.25" customHeight="1" thickBot="1"/>
    <row r="7" spans="1:7" ht="123.75" customHeight="1" thickBot="1" thickTop="1">
      <c r="A7" s="237" t="s">
        <v>327</v>
      </c>
      <c r="B7" s="238"/>
      <c r="C7" s="238"/>
      <c r="D7" s="238"/>
      <c r="E7" s="239"/>
      <c r="F7" s="121">
        <v>10227850</v>
      </c>
      <c r="G7" s="122" t="s">
        <v>345</v>
      </c>
    </row>
    <row r="8" spans="1:7" ht="56.25" customHeight="1" thickBot="1" thickTop="1">
      <c r="A8" s="237" t="s">
        <v>351</v>
      </c>
      <c r="B8" s="238"/>
      <c r="C8" s="238"/>
      <c r="D8" s="238"/>
      <c r="E8" s="239"/>
      <c r="F8" s="121">
        <v>2992760.75</v>
      </c>
      <c r="G8" s="122" t="s">
        <v>345</v>
      </c>
    </row>
    <row r="9" spans="1:7" ht="33.75" customHeight="1" thickBot="1" thickTop="1">
      <c r="A9" s="123"/>
      <c r="B9" s="124"/>
      <c r="C9" s="124"/>
      <c r="D9" s="124"/>
      <c r="E9" s="125" t="s">
        <v>330</v>
      </c>
      <c r="F9" s="126">
        <f>SUM(F7:F8)</f>
        <v>13220610.75</v>
      </c>
      <c r="G9" s="127" t="s">
        <v>345</v>
      </c>
    </row>
    <row r="10" ht="12" thickTop="1"/>
  </sheetData>
  <mergeCells count="6">
    <mergeCell ref="A8:E8"/>
    <mergeCell ref="A2:E2"/>
    <mergeCell ref="A1:F1"/>
    <mergeCell ref="A5:F5"/>
    <mergeCell ref="A7:E7"/>
    <mergeCell ref="A4:G4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E36"/>
  <sheetViews>
    <sheetView showGridLines="0" workbookViewId="0" topLeftCell="A1">
      <selection activeCell="D17" sqref="D17"/>
    </sheetView>
  </sheetViews>
  <sheetFormatPr defaultColWidth="9.00390625" defaultRowHeight="12.75"/>
  <cols>
    <col min="1" max="1" width="9.125" style="120" customWidth="1"/>
    <col min="2" max="2" width="50.875" style="120" bestFit="1" customWidth="1"/>
    <col min="3" max="3" width="15.625" style="120" customWidth="1"/>
    <col min="4" max="4" width="22.75390625" style="120" bestFit="1" customWidth="1"/>
    <col min="5" max="5" width="14.875" style="120" customWidth="1"/>
    <col min="6" max="16384" width="9.125" style="120" customWidth="1"/>
  </cols>
  <sheetData>
    <row r="1" ht="11.25">
      <c r="A1" s="128" t="s">
        <v>208</v>
      </c>
    </row>
    <row r="2" spans="1:5" ht="11.25">
      <c r="A2" s="128"/>
      <c r="E2" s="129" t="s">
        <v>346</v>
      </c>
    </row>
    <row r="3" spans="1:5" ht="11.25">
      <c r="A3" s="243" t="s">
        <v>0</v>
      </c>
      <c r="B3" s="243"/>
      <c r="C3" s="243"/>
      <c r="D3" s="243"/>
      <c r="E3" s="243"/>
    </row>
    <row r="4" ht="12" thickBot="1"/>
    <row r="5" spans="3:5" ht="11.25">
      <c r="C5" s="130" t="s">
        <v>1</v>
      </c>
      <c r="D5" s="131" t="s">
        <v>2</v>
      </c>
      <c r="E5" s="132" t="s">
        <v>3</v>
      </c>
    </row>
    <row r="6" spans="3:5" ht="11.25">
      <c r="C6" s="133">
        <v>40908</v>
      </c>
      <c r="D6" s="134" t="s">
        <v>363</v>
      </c>
      <c r="E6" s="135">
        <v>40999</v>
      </c>
    </row>
    <row r="7" spans="3:5" ht="12" thickBot="1">
      <c r="C7" s="136" t="s">
        <v>4</v>
      </c>
      <c r="D7" s="137" t="s">
        <v>5</v>
      </c>
      <c r="E7" s="138" t="s">
        <v>4</v>
      </c>
    </row>
    <row r="8" spans="3:5" s="139" customFormat="1" ht="12" thickBot="1">
      <c r="C8" s="140"/>
      <c r="D8" s="140"/>
      <c r="E8" s="140"/>
    </row>
    <row r="9" spans="1:5" ht="11.25">
      <c r="A9" s="141" t="s">
        <v>6</v>
      </c>
      <c r="B9" s="142" t="s">
        <v>7</v>
      </c>
      <c r="C9" s="143">
        <v>51094639.44</v>
      </c>
      <c r="D9" s="144"/>
      <c r="E9" s="145">
        <f>+C9+D9</f>
        <v>51094639.44</v>
      </c>
    </row>
    <row r="10" spans="1:5" ht="11.25">
      <c r="A10" s="146"/>
      <c r="B10" s="147"/>
      <c r="C10" s="148"/>
      <c r="D10" s="149"/>
      <c r="E10" s="150"/>
    </row>
    <row r="11" spans="1:5" ht="11.25">
      <c r="A11" s="151" t="s">
        <v>8</v>
      </c>
      <c r="B11" s="147" t="s">
        <v>9</v>
      </c>
      <c r="C11" s="148">
        <v>51094639.44</v>
      </c>
      <c r="D11" s="149"/>
      <c r="E11" s="150">
        <f>+C11+D11</f>
        <v>51094639.44</v>
      </c>
    </row>
    <row r="12" spans="1:5" ht="11.25">
      <c r="A12" s="151" t="s">
        <v>10</v>
      </c>
      <c r="B12" s="147" t="s">
        <v>11</v>
      </c>
      <c r="C12" s="148"/>
      <c r="D12" s="152"/>
      <c r="E12" s="150"/>
    </row>
    <row r="13" spans="1:5" ht="11.25">
      <c r="A13" s="153" t="s">
        <v>12</v>
      </c>
      <c r="B13" s="147" t="s">
        <v>13</v>
      </c>
      <c r="C13" s="148"/>
      <c r="D13" s="149"/>
      <c r="E13" s="150"/>
    </row>
    <row r="14" spans="1:5" ht="11.25">
      <c r="A14" s="153" t="s">
        <v>14</v>
      </c>
      <c r="B14" s="147" t="s">
        <v>15</v>
      </c>
      <c r="C14" s="148"/>
      <c r="D14" s="149"/>
      <c r="E14" s="150"/>
    </row>
    <row r="15" spans="1:5" ht="11.25">
      <c r="A15" s="153" t="s">
        <v>16</v>
      </c>
      <c r="B15" s="147" t="s">
        <v>17</v>
      </c>
      <c r="C15" s="148"/>
      <c r="D15" s="152"/>
      <c r="E15" s="150"/>
    </row>
    <row r="16" spans="1:5" ht="11.25">
      <c r="A16" s="153" t="s">
        <v>18</v>
      </c>
      <c r="B16" s="147" t="s">
        <v>19</v>
      </c>
      <c r="C16" s="148"/>
      <c r="D16" s="149"/>
      <c r="E16" s="150"/>
    </row>
    <row r="17" spans="1:5" ht="11.25">
      <c r="A17" s="153" t="s">
        <v>20</v>
      </c>
      <c r="B17" s="147" t="s">
        <v>21</v>
      </c>
      <c r="C17" s="148"/>
      <c r="D17" s="149"/>
      <c r="E17" s="150"/>
    </row>
    <row r="18" spans="1:5" ht="11.25">
      <c r="A18" s="153" t="s">
        <v>10</v>
      </c>
      <c r="B18" s="154" t="s">
        <v>334</v>
      </c>
      <c r="C18" s="148"/>
      <c r="D18" s="149"/>
      <c r="E18" s="150"/>
    </row>
    <row r="19" spans="1:5" ht="11.25">
      <c r="A19" s="153" t="s">
        <v>10</v>
      </c>
      <c r="B19" s="154" t="s">
        <v>335</v>
      </c>
      <c r="C19" s="148"/>
      <c r="D19" s="149"/>
      <c r="E19" s="150"/>
    </row>
    <row r="20" spans="1:5" ht="11.25">
      <c r="A20" s="153" t="s">
        <v>22</v>
      </c>
      <c r="B20" s="154" t="s">
        <v>336</v>
      </c>
      <c r="C20" s="148"/>
      <c r="D20" s="149"/>
      <c r="E20" s="150"/>
    </row>
    <row r="21" spans="1:5" ht="11.25">
      <c r="A21" s="153" t="s">
        <v>22</v>
      </c>
      <c r="B21" s="154" t="s">
        <v>337</v>
      </c>
      <c r="C21" s="148"/>
      <c r="D21" s="149"/>
      <c r="E21" s="150"/>
    </row>
    <row r="22" spans="1:5" ht="11.25">
      <c r="A22" s="153" t="s">
        <v>22</v>
      </c>
      <c r="B22" s="154" t="s">
        <v>338</v>
      </c>
      <c r="C22" s="148"/>
      <c r="D22" s="149"/>
      <c r="E22" s="150"/>
    </row>
    <row r="23" spans="1:5" ht="11.25">
      <c r="A23" s="153" t="s">
        <v>22</v>
      </c>
      <c r="B23" s="154" t="s">
        <v>339</v>
      </c>
      <c r="C23" s="148"/>
      <c r="D23" s="149"/>
      <c r="E23" s="150"/>
    </row>
    <row r="24" spans="1:5" ht="11.25">
      <c r="A24" s="153" t="s">
        <v>22</v>
      </c>
      <c r="B24" s="154" t="s">
        <v>340</v>
      </c>
      <c r="C24" s="148"/>
      <c r="D24" s="149"/>
      <c r="E24" s="150"/>
    </row>
    <row r="25" spans="1:5" ht="11.25">
      <c r="A25" s="153" t="s">
        <v>22</v>
      </c>
      <c r="B25" s="154" t="s">
        <v>341</v>
      </c>
      <c r="C25" s="148"/>
      <c r="D25" s="149"/>
      <c r="E25" s="150"/>
    </row>
    <row r="26" spans="1:5" ht="11.25">
      <c r="A26" s="153" t="s">
        <v>23</v>
      </c>
      <c r="B26" s="147" t="s">
        <v>24</v>
      </c>
      <c r="C26" s="148"/>
      <c r="D26" s="149"/>
      <c r="E26" s="150"/>
    </row>
    <row r="27" spans="1:5" ht="11.25">
      <c r="A27" s="151" t="s">
        <v>25</v>
      </c>
      <c r="B27" s="147" t="s">
        <v>26</v>
      </c>
      <c r="C27" s="148"/>
      <c r="D27" s="149"/>
      <c r="E27" s="150"/>
    </row>
    <row r="28" spans="1:5" ht="11.25">
      <c r="A28" s="146"/>
      <c r="B28" s="147"/>
      <c r="C28" s="148"/>
      <c r="D28" s="155"/>
      <c r="E28" s="150"/>
    </row>
    <row r="29" spans="1:5" ht="11.25">
      <c r="A29" s="146" t="s">
        <v>27</v>
      </c>
      <c r="B29" s="147" t="s">
        <v>28</v>
      </c>
      <c r="C29" s="148"/>
      <c r="D29" s="156"/>
      <c r="E29" s="150"/>
    </row>
    <row r="30" spans="1:5" ht="11.25">
      <c r="A30" s="153" t="s">
        <v>29</v>
      </c>
      <c r="B30" s="147" t="s">
        <v>30</v>
      </c>
      <c r="C30" s="148"/>
      <c r="D30" s="155"/>
      <c r="E30" s="150"/>
    </row>
    <row r="31" spans="1:5" ht="11.25">
      <c r="A31" s="153" t="s">
        <v>31</v>
      </c>
      <c r="B31" s="147" t="s">
        <v>32</v>
      </c>
      <c r="C31" s="157" t="s">
        <v>33</v>
      </c>
      <c r="D31" s="156"/>
      <c r="E31" s="158" t="s">
        <v>33</v>
      </c>
    </row>
    <row r="32" spans="1:5" ht="11.25">
      <c r="A32" s="146"/>
      <c r="B32" s="147"/>
      <c r="C32" s="148"/>
      <c r="D32" s="155"/>
      <c r="E32" s="150"/>
    </row>
    <row r="33" spans="1:5" ht="11.25">
      <c r="A33" s="146" t="s">
        <v>34</v>
      </c>
      <c r="B33" s="147" t="s">
        <v>35</v>
      </c>
      <c r="C33" s="157">
        <v>51094639.44</v>
      </c>
      <c r="D33" s="156">
        <f>SUM(D11:D28)</f>
        <v>0</v>
      </c>
      <c r="E33" s="158">
        <f>SUM(C33:D33)</f>
        <v>51094639.44</v>
      </c>
    </row>
    <row r="34" spans="1:5" ht="12" thickBot="1">
      <c r="A34" s="159" t="s">
        <v>36</v>
      </c>
      <c r="B34" s="160" t="s">
        <v>37</v>
      </c>
      <c r="C34" s="161"/>
      <c r="D34" s="162"/>
      <c r="E34" s="163"/>
    </row>
    <row r="36" spans="1:5" ht="31.5" customHeight="1">
      <c r="A36" s="164"/>
      <c r="B36" s="244"/>
      <c r="C36" s="244"/>
      <c r="D36" s="244"/>
      <c r="E36" s="244"/>
    </row>
  </sheetData>
  <mergeCells count="2">
    <mergeCell ref="A3:E3"/>
    <mergeCell ref="B36:E3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E53"/>
  <sheetViews>
    <sheetView showGridLines="0" tabSelected="1" workbookViewId="0" topLeftCell="A20">
      <selection activeCell="A41" sqref="A41"/>
    </sheetView>
  </sheetViews>
  <sheetFormatPr defaultColWidth="9.00390625" defaultRowHeight="12.75"/>
  <cols>
    <col min="1" max="1" width="67.00390625" style="0" bestFit="1" customWidth="1"/>
    <col min="2" max="2" width="16.00390625" style="0" customWidth="1"/>
    <col min="3" max="3" width="4.375" style="0" customWidth="1"/>
    <col min="4" max="4" width="67.00390625" style="0" bestFit="1" customWidth="1"/>
    <col min="5" max="5" width="16.625" style="0" customWidth="1"/>
  </cols>
  <sheetData>
    <row r="1" spans="1:5" ht="23.25">
      <c r="A1" s="1" t="s">
        <v>364</v>
      </c>
      <c r="B1" s="2"/>
      <c r="D1" s="9" t="s">
        <v>365</v>
      </c>
      <c r="E1" s="10"/>
    </row>
    <row r="2" spans="1:5" ht="36">
      <c r="A2" s="3" t="s">
        <v>209</v>
      </c>
      <c r="B2" s="4" t="s">
        <v>347</v>
      </c>
      <c r="D2" s="11" t="s">
        <v>255</v>
      </c>
      <c r="E2" s="4" t="s">
        <v>347</v>
      </c>
    </row>
    <row r="3" spans="1:5" ht="18">
      <c r="A3" s="5" t="s">
        <v>210</v>
      </c>
      <c r="B3" s="19">
        <f>SUM(B4:B5)</f>
        <v>0</v>
      </c>
      <c r="D3" s="5" t="s">
        <v>210</v>
      </c>
      <c r="E3" s="19">
        <f>SUM(E4:E6)</f>
        <v>0</v>
      </c>
    </row>
    <row r="4" spans="1:5" ht="15">
      <c r="A4" s="6" t="s">
        <v>211</v>
      </c>
      <c r="B4" s="13"/>
      <c r="D4" s="6" t="s">
        <v>256</v>
      </c>
      <c r="E4" s="13"/>
    </row>
    <row r="5" spans="1:5" ht="15">
      <c r="A5" s="6" t="s">
        <v>212</v>
      </c>
      <c r="B5" s="13"/>
      <c r="D5" s="6" t="s">
        <v>257</v>
      </c>
      <c r="E5" s="13"/>
    </row>
    <row r="6" spans="1:5" ht="18">
      <c r="A6" s="7" t="s">
        <v>213</v>
      </c>
      <c r="B6" s="17">
        <f>SUM(B7,B10,B13)</f>
        <v>0</v>
      </c>
      <c r="D6" s="6" t="s">
        <v>220</v>
      </c>
      <c r="E6" s="13"/>
    </row>
    <row r="7" spans="1:5" ht="18">
      <c r="A7" s="6" t="s">
        <v>214</v>
      </c>
      <c r="B7" s="18">
        <f>SUM(B8:B9)</f>
        <v>0</v>
      </c>
      <c r="D7" s="7" t="s">
        <v>258</v>
      </c>
      <c r="E7" s="17">
        <f>SUM(E8,E11,E14)</f>
        <v>0</v>
      </c>
    </row>
    <row r="8" spans="1:5" ht="15">
      <c r="A8" s="6" t="s">
        <v>215</v>
      </c>
      <c r="B8" s="13"/>
      <c r="D8" s="6" t="s">
        <v>214</v>
      </c>
      <c r="E8" s="18">
        <f>SUM(E9:E10)</f>
        <v>0</v>
      </c>
    </row>
    <row r="9" spans="1:5" ht="15">
      <c r="A9" s="6" t="s">
        <v>216</v>
      </c>
      <c r="B9" s="13"/>
      <c r="D9" s="6" t="s">
        <v>215</v>
      </c>
      <c r="E9" s="13"/>
    </row>
    <row r="10" spans="1:5" ht="15">
      <c r="A10" s="6" t="s">
        <v>217</v>
      </c>
      <c r="B10" s="18">
        <f>SUM(B11:B12)</f>
        <v>0</v>
      </c>
      <c r="D10" s="6" t="s">
        <v>216</v>
      </c>
      <c r="E10" s="13"/>
    </row>
    <row r="11" spans="1:5" ht="15">
      <c r="A11" s="6" t="s">
        <v>218</v>
      </c>
      <c r="B11" s="13"/>
      <c r="D11" s="6" t="s">
        <v>217</v>
      </c>
      <c r="E11" s="18">
        <f>SUM(E12:E13)</f>
        <v>0</v>
      </c>
    </row>
    <row r="12" spans="1:5" ht="15">
      <c r="A12" s="6" t="s">
        <v>219</v>
      </c>
      <c r="B12" s="13"/>
      <c r="D12" s="6" t="s">
        <v>218</v>
      </c>
      <c r="E12" s="13"/>
    </row>
    <row r="13" spans="1:5" ht="15">
      <c r="A13" s="6" t="s">
        <v>220</v>
      </c>
      <c r="B13" s="18">
        <f>SUM(B14:B15)</f>
        <v>0</v>
      </c>
      <c r="D13" s="6" t="s">
        <v>219</v>
      </c>
      <c r="E13" s="13"/>
    </row>
    <row r="14" spans="1:5" ht="15">
      <c r="A14" s="6" t="s">
        <v>221</v>
      </c>
      <c r="B14" s="13"/>
      <c r="D14" s="6" t="s">
        <v>220</v>
      </c>
      <c r="E14" s="18">
        <f>SUM(E15:E16)</f>
        <v>0</v>
      </c>
    </row>
    <row r="15" spans="1:5" ht="15">
      <c r="A15" s="6" t="s">
        <v>222</v>
      </c>
      <c r="B15" s="13"/>
      <c r="D15" s="6" t="s">
        <v>221</v>
      </c>
      <c r="E15" s="13"/>
    </row>
    <row r="16" spans="1:5" ht="18">
      <c r="A16" s="7" t="s">
        <v>223</v>
      </c>
      <c r="B16" s="17">
        <f>SUM(B17:B19)</f>
        <v>0</v>
      </c>
      <c r="D16" s="6" t="s">
        <v>222</v>
      </c>
      <c r="E16" s="13"/>
    </row>
    <row r="17" spans="1:5" ht="18">
      <c r="A17" s="6" t="s">
        <v>224</v>
      </c>
      <c r="B17" s="13"/>
      <c r="D17" s="7" t="s">
        <v>259</v>
      </c>
      <c r="E17" s="14"/>
    </row>
    <row r="18" spans="1:5" ht="18">
      <c r="A18" s="6" t="s">
        <v>225</v>
      </c>
      <c r="B18" s="13"/>
      <c r="D18" s="7" t="s">
        <v>260</v>
      </c>
      <c r="E18" s="17">
        <f>SUM(E19:E23)</f>
        <v>0</v>
      </c>
    </row>
    <row r="19" spans="1:5" ht="15">
      <c r="A19" s="6" t="s">
        <v>226</v>
      </c>
      <c r="B19" s="13"/>
      <c r="D19" s="15" t="s">
        <v>348</v>
      </c>
      <c r="E19" s="13"/>
    </row>
    <row r="20" spans="1:5" ht="18">
      <c r="A20" s="7" t="s">
        <v>227</v>
      </c>
      <c r="B20" s="17">
        <f>SUM(B21:B25)</f>
        <v>102</v>
      </c>
      <c r="D20" s="15" t="s">
        <v>261</v>
      </c>
      <c r="E20" s="13"/>
    </row>
    <row r="21" spans="1:5" ht="15">
      <c r="A21" s="15" t="s">
        <v>332</v>
      </c>
      <c r="B21" s="13">
        <v>100</v>
      </c>
      <c r="D21" s="15" t="s">
        <v>228</v>
      </c>
      <c r="E21" s="13"/>
    </row>
    <row r="22" spans="1:5" ht="15">
      <c r="A22" s="15" t="s">
        <v>352</v>
      </c>
      <c r="B22" s="13">
        <v>2</v>
      </c>
      <c r="D22" s="15" t="s">
        <v>229</v>
      </c>
      <c r="E22" s="13"/>
    </row>
    <row r="23" spans="1:5" ht="15">
      <c r="A23" s="15" t="s">
        <v>228</v>
      </c>
      <c r="B23" s="13"/>
      <c r="D23" s="15" t="s">
        <v>230</v>
      </c>
      <c r="E23" s="13"/>
    </row>
    <row r="24" spans="1:5" ht="18">
      <c r="A24" s="15" t="s">
        <v>229</v>
      </c>
      <c r="B24" s="13"/>
      <c r="D24" s="12" t="s">
        <v>262</v>
      </c>
      <c r="E24" s="17">
        <f>SUM(E25:E28)</f>
        <v>0</v>
      </c>
    </row>
    <row r="25" spans="1:5" ht="15">
      <c r="A25" s="15" t="s">
        <v>230</v>
      </c>
      <c r="B25" s="13"/>
      <c r="D25" s="15" t="s">
        <v>232</v>
      </c>
      <c r="E25" s="13"/>
    </row>
    <row r="26" spans="1:5" ht="18">
      <c r="A26" s="7" t="s">
        <v>231</v>
      </c>
      <c r="B26" s="17">
        <f>SUM(B27:B30)</f>
        <v>10</v>
      </c>
      <c r="D26" s="15" t="s">
        <v>331</v>
      </c>
      <c r="E26" s="13"/>
    </row>
    <row r="27" spans="1:5" ht="15">
      <c r="A27" s="15" t="s">
        <v>232</v>
      </c>
      <c r="B27" s="13">
        <v>10</v>
      </c>
      <c r="D27" s="15" t="s">
        <v>228</v>
      </c>
      <c r="E27" s="13"/>
    </row>
    <row r="28" spans="1:5" ht="15">
      <c r="A28" s="15" t="s">
        <v>261</v>
      </c>
      <c r="B28" s="13"/>
      <c r="D28" s="15" t="s">
        <v>229</v>
      </c>
      <c r="E28" s="13"/>
    </row>
    <row r="29" spans="1:5" ht="18">
      <c r="A29" s="15" t="s">
        <v>228</v>
      </c>
      <c r="B29" s="13"/>
      <c r="D29" s="12" t="s">
        <v>263</v>
      </c>
      <c r="E29" s="17">
        <f>SUM(E30,E34,E35,E39)</f>
        <v>10082</v>
      </c>
    </row>
    <row r="30" spans="1:5" ht="15.75">
      <c r="A30" s="15" t="s">
        <v>229</v>
      </c>
      <c r="B30" s="13"/>
      <c r="D30" s="8" t="s">
        <v>264</v>
      </c>
      <c r="E30" s="18">
        <f>SUM(E31:E33)</f>
        <v>0</v>
      </c>
    </row>
    <row r="31" spans="1:5" ht="18">
      <c r="A31" s="7" t="s">
        <v>233</v>
      </c>
      <c r="B31" s="17">
        <f>SUM(B41,B37,B36,B32)</f>
        <v>154</v>
      </c>
      <c r="D31" s="6" t="s">
        <v>235</v>
      </c>
      <c r="E31" s="13"/>
    </row>
    <row r="32" spans="1:5" ht="15.75">
      <c r="A32" s="8" t="s">
        <v>234</v>
      </c>
      <c r="B32" s="18">
        <f>SUM(B33:B35)</f>
        <v>0</v>
      </c>
      <c r="D32" s="6" t="s">
        <v>265</v>
      </c>
      <c r="E32" s="13"/>
    </row>
    <row r="33" spans="1:5" ht="15">
      <c r="A33" s="6" t="s">
        <v>235</v>
      </c>
      <c r="B33" s="13"/>
      <c r="D33" s="15" t="s">
        <v>237</v>
      </c>
      <c r="E33" s="13"/>
    </row>
    <row r="34" spans="1:5" ht="15.75">
      <c r="A34" s="15" t="s">
        <v>236</v>
      </c>
      <c r="B34" s="13"/>
      <c r="D34" s="8" t="s">
        <v>238</v>
      </c>
      <c r="E34" s="13"/>
    </row>
    <row r="35" spans="1:5" ht="15.75">
      <c r="A35" s="15" t="s">
        <v>237</v>
      </c>
      <c r="B35" s="13"/>
      <c r="D35" s="8" t="s">
        <v>239</v>
      </c>
      <c r="E35" s="18">
        <f>SUM(E36:E38)</f>
        <v>0</v>
      </c>
    </row>
    <row r="36" spans="1:5" ht="15.75">
      <c r="A36" s="8" t="s">
        <v>238</v>
      </c>
      <c r="B36" s="13"/>
      <c r="D36" s="6" t="s">
        <v>240</v>
      </c>
      <c r="E36" s="13"/>
    </row>
    <row r="37" spans="1:5" ht="15.75">
      <c r="A37" s="8" t="s">
        <v>239</v>
      </c>
      <c r="B37" s="18">
        <f>SUM(B38:B40)</f>
        <v>0</v>
      </c>
      <c r="D37" s="6" t="s">
        <v>241</v>
      </c>
      <c r="E37" s="13"/>
    </row>
    <row r="38" spans="1:5" ht="15">
      <c r="A38" s="6" t="s">
        <v>240</v>
      </c>
      <c r="B38" s="20"/>
      <c r="D38" s="6" t="s">
        <v>242</v>
      </c>
      <c r="E38" s="13"/>
    </row>
    <row r="39" spans="1:5" ht="15.75">
      <c r="A39" s="6" t="s">
        <v>241</v>
      </c>
      <c r="B39" s="20"/>
      <c r="D39" s="8" t="s">
        <v>243</v>
      </c>
      <c r="E39" s="13">
        <f>12+1151+8919</f>
        <v>10082</v>
      </c>
    </row>
    <row r="40" spans="1:5" ht="18">
      <c r="A40" s="6" t="s">
        <v>242</v>
      </c>
      <c r="B40" s="20"/>
      <c r="D40" s="7" t="s">
        <v>266</v>
      </c>
      <c r="E40" s="17">
        <f>SUM(E41,E43)</f>
        <v>0</v>
      </c>
    </row>
    <row r="41" spans="1:5" ht="15.75">
      <c r="A41" s="8" t="s">
        <v>243</v>
      </c>
      <c r="B41" s="166">
        <f>37+97+20</f>
        <v>154</v>
      </c>
      <c r="D41" s="6" t="s">
        <v>245</v>
      </c>
      <c r="E41" s="13"/>
    </row>
    <row r="42" spans="1:5" ht="18">
      <c r="A42" s="7" t="s">
        <v>244</v>
      </c>
      <c r="B42" s="17">
        <f>SUM(B43,B44,B45)</f>
        <v>0</v>
      </c>
      <c r="D42" s="6" t="s">
        <v>246</v>
      </c>
      <c r="E42" s="13"/>
    </row>
    <row r="43" spans="1:5" ht="15">
      <c r="A43" s="6" t="s">
        <v>245</v>
      </c>
      <c r="B43" s="13"/>
      <c r="D43" s="6" t="s">
        <v>247</v>
      </c>
      <c r="E43" s="18">
        <f>SUM(E44:E45)</f>
        <v>0</v>
      </c>
    </row>
    <row r="44" spans="1:5" ht="15">
      <c r="A44" s="6" t="s">
        <v>246</v>
      </c>
      <c r="B44" s="13"/>
      <c r="D44" s="6" t="s">
        <v>248</v>
      </c>
      <c r="E44" s="13"/>
    </row>
    <row r="45" spans="1:5" ht="15">
      <c r="A45" s="6" t="s">
        <v>247</v>
      </c>
      <c r="B45" s="18">
        <f>SUM(B46:B47)</f>
        <v>0</v>
      </c>
      <c r="D45" s="6" t="s">
        <v>249</v>
      </c>
      <c r="E45" s="13"/>
    </row>
    <row r="46" spans="1:5" ht="18">
      <c r="A46" s="6" t="s">
        <v>248</v>
      </c>
      <c r="B46" s="13"/>
      <c r="D46" s="7" t="s">
        <v>250</v>
      </c>
      <c r="E46" s="17">
        <f>SUM(E47:E49)</f>
        <v>6871</v>
      </c>
    </row>
    <row r="47" spans="1:5" ht="15">
      <c r="A47" s="6" t="s">
        <v>249</v>
      </c>
      <c r="B47" s="13"/>
      <c r="D47" s="6" t="s">
        <v>251</v>
      </c>
      <c r="E47" s="13"/>
    </row>
    <row r="48" spans="1:5" ht="18">
      <c r="A48" s="7" t="s">
        <v>250</v>
      </c>
      <c r="B48" s="17">
        <f>SUM(B49:B51)</f>
        <v>5910</v>
      </c>
      <c r="D48" s="6" t="s">
        <v>252</v>
      </c>
      <c r="E48" s="13">
        <v>38</v>
      </c>
    </row>
    <row r="49" spans="1:5" ht="15">
      <c r="A49" s="6" t="s">
        <v>251</v>
      </c>
      <c r="B49" s="13"/>
      <c r="D49" s="6" t="s">
        <v>220</v>
      </c>
      <c r="E49" s="13">
        <f>2544+11+3324+954</f>
        <v>6833</v>
      </c>
    </row>
    <row r="50" spans="1:5" ht="18">
      <c r="A50" s="6" t="s">
        <v>252</v>
      </c>
      <c r="B50" s="13">
        <v>267</v>
      </c>
      <c r="D50" s="7" t="s">
        <v>253</v>
      </c>
      <c r="E50" s="14">
        <f>17398-16953</f>
        <v>445</v>
      </c>
    </row>
    <row r="51" spans="1:5" ht="20.25">
      <c r="A51" s="6" t="s">
        <v>220</v>
      </c>
      <c r="B51" s="13">
        <f>399+3296+1948</f>
        <v>5643</v>
      </c>
      <c r="D51" s="5" t="s">
        <v>267</v>
      </c>
      <c r="E51" s="16">
        <f>SUM(E50,E46,E40,E29,E24,E18,E17,E7,E3)</f>
        <v>17398</v>
      </c>
    </row>
    <row r="52" spans="1:2" ht="18">
      <c r="A52" s="7" t="s">
        <v>253</v>
      </c>
      <c r="B52" s="21">
        <f>6287-6176</f>
        <v>111</v>
      </c>
    </row>
    <row r="53" spans="1:2" ht="20.25">
      <c r="A53" s="5" t="s">
        <v>254</v>
      </c>
      <c r="B53" s="16">
        <f>SUM(B52,B48,B42,B31,B26,B20,B16,B6,B3)</f>
        <v>6287</v>
      </c>
    </row>
  </sheetData>
  <dataValidations count="2">
    <dataValidation errorStyle="information" operator="greaterThanOrEqual" allowBlank="1" showErrorMessage="1" errorTitle="Sayısal Bilgi Girişi Hatası" error="&#10;Bu alana pozitif bir sayısal değer girmelisiniz.&#10;&#10;Lütfen, girişinizi kontrol ederek tekrar deneyiniz.&#10;" sqref="B53 B6:B7 B10 B13 B16 B20 B26 B31:B32 B37 B41:B42 B45 B48 B1:B3 D1:D51 E46 E7:E8 E18 E11 E14 E24 E29:E30 E35 E40 E43 E1:E3 E51 A1:A53"/>
    <dataValidation type="decimal" operator="greaterThanOrEqual" allowBlank="1" showInputMessage="1" showErrorMessage="1" errorTitle="HATA" error="Bu Hücreye Pozitif Sayı Girmelisiniz" sqref="B4:B5 B8:B9 B11:B12 B14:B15 B17:B19 B21:B25 B27:B30 B33:B36 E47:E50 B43:B44 B46:B47 B49:B52 E4:E6 E9:E10 E12:E13 E15:E17 E19:E23 E25:E28 E31:E34 E36:E39 E41:E42 E44:E45 B38:B40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HAZIRPC</dc:creator>
  <cp:keywords/>
  <dc:description/>
  <cp:lastModifiedBy>nurgul.ongur</cp:lastModifiedBy>
  <cp:lastPrinted>2012-05-23T06:31:37Z</cp:lastPrinted>
  <dcterms:created xsi:type="dcterms:W3CDTF">2006-12-18T14:02:14Z</dcterms:created>
  <dcterms:modified xsi:type="dcterms:W3CDTF">2012-05-23T06:53:18Z</dcterms:modified>
  <cp:category/>
  <cp:version/>
  <cp:contentType/>
  <cp:contentStatus/>
</cp:coreProperties>
</file>